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\Desktop\BILANS 2025\na BIP\"/>
    </mc:Choice>
  </mc:AlternateContent>
  <bookViews>
    <workbookView xWindow="0" yWindow="0" windowWidth="28800" windowHeight="12990" activeTab="6"/>
  </bookViews>
  <sheets>
    <sheet name="Bilans" sheetId="9" r:id="rId1"/>
    <sheet name="Rachunek zysków i strat" sheetId="10" r:id="rId2"/>
    <sheet name="Zestawienie zmian w funduszu" sheetId="11" r:id="rId3"/>
    <sheet name="Informacja dodatkowa" sheetId="4" r:id="rId4"/>
    <sheet name="Tabela 1.1" sheetId="1" r:id="rId5"/>
    <sheet name="Tabela 1.15" sheetId="3" r:id="rId6"/>
    <sheet name="Zestawienie sald 2025 r." sheetId="12" r:id="rId7"/>
  </sheets>
  <definedNames>
    <definedName name="_xlnm.Print_Area" localSheetId="6">'Zestawienie sald 2025 r.'!$A$1:$H$53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2" l="1"/>
  <c r="G7" i="12"/>
  <c r="G44" i="12" s="1"/>
  <c r="G8" i="12"/>
  <c r="G9" i="12"/>
  <c r="I9" i="12"/>
  <c r="H10" i="12"/>
  <c r="H11" i="12"/>
  <c r="G14" i="12"/>
  <c r="H15" i="12"/>
  <c r="G16" i="12"/>
  <c r="H19" i="12"/>
  <c r="H20" i="12"/>
  <c r="H21" i="12"/>
  <c r="G22" i="12"/>
  <c r="H23" i="12"/>
  <c r="G24" i="12"/>
  <c r="J27" i="12"/>
  <c r="J33" i="12"/>
  <c r="K33" i="12" s="1"/>
  <c r="H42" i="12"/>
  <c r="C44" i="12"/>
  <c r="D44" i="12"/>
  <c r="E44" i="12"/>
  <c r="F44" i="12"/>
  <c r="H44" i="12"/>
  <c r="C4" i="11"/>
  <c r="C5" i="11"/>
  <c r="C6" i="11"/>
  <c r="C7" i="11"/>
  <c r="E8" i="11"/>
  <c r="C44" i="11"/>
  <c r="C4" i="10" l="1"/>
  <c r="C5" i="10"/>
  <c r="C6" i="10"/>
  <c r="C7" i="10"/>
  <c r="E8" i="10"/>
  <c r="C54" i="10"/>
  <c r="F8" i="9" l="1"/>
  <c r="M8" i="9"/>
  <c r="A12" i="9"/>
  <c r="I12" i="9"/>
  <c r="A13" i="9"/>
  <c r="B13" i="9"/>
  <c r="I13" i="9"/>
  <c r="J13" i="9"/>
  <c r="A14" i="9"/>
  <c r="B14" i="9"/>
  <c r="I14" i="9"/>
  <c r="J14" i="9"/>
  <c r="A15" i="9"/>
  <c r="C15" i="9"/>
  <c r="I15" i="9"/>
  <c r="K15" i="9"/>
  <c r="A16" i="9"/>
  <c r="D16" i="9"/>
  <c r="I16" i="9"/>
  <c r="K16" i="9"/>
  <c r="A17" i="9"/>
  <c r="D17" i="9"/>
  <c r="I17" i="9"/>
  <c r="J17" i="9"/>
  <c r="A18" i="9"/>
  <c r="D18" i="9"/>
  <c r="I18" i="9"/>
  <c r="J18" i="9"/>
  <c r="A19" i="9"/>
  <c r="D19" i="9"/>
  <c r="I19" i="9"/>
  <c r="A20" i="9"/>
  <c r="D20" i="9"/>
  <c r="I20" i="9"/>
  <c r="A21" i="9"/>
  <c r="D21" i="9"/>
  <c r="I21" i="9"/>
  <c r="A22" i="9"/>
  <c r="C22" i="9"/>
  <c r="I22" i="9"/>
  <c r="J22" i="9"/>
  <c r="A23" i="9"/>
  <c r="C23" i="9"/>
  <c r="I23" i="9"/>
  <c r="J23" i="9"/>
  <c r="A24" i="9"/>
  <c r="B24" i="9"/>
  <c r="I24" i="9"/>
  <c r="K24" i="9"/>
  <c r="A25" i="9"/>
  <c r="B25" i="9"/>
  <c r="I25" i="9"/>
  <c r="K25" i="9"/>
  <c r="A26" i="9"/>
  <c r="C26" i="9"/>
  <c r="I26" i="9"/>
  <c r="K26" i="9"/>
  <c r="A27" i="9"/>
  <c r="C27" i="9"/>
  <c r="I27" i="9"/>
  <c r="K27" i="9"/>
  <c r="A28" i="9"/>
  <c r="C28" i="9"/>
  <c r="I28" i="9"/>
  <c r="K28" i="9"/>
  <c r="A29" i="9"/>
  <c r="B29" i="9"/>
  <c r="I29" i="9"/>
  <c r="K29" i="9"/>
  <c r="A30" i="9"/>
  <c r="I30" i="9"/>
  <c r="K30" i="9"/>
  <c r="A31" i="9"/>
  <c r="B31" i="9"/>
  <c r="I31" i="9"/>
  <c r="K31" i="9"/>
  <c r="A32" i="9"/>
  <c r="C32" i="9"/>
  <c r="I32" i="9"/>
  <c r="L32" i="9"/>
  <c r="A33" i="9"/>
  <c r="C33" i="9"/>
  <c r="I33" i="9"/>
  <c r="L33" i="9"/>
  <c r="A34" i="9"/>
  <c r="C34" i="9"/>
  <c r="I34" i="9"/>
  <c r="J34" i="9"/>
  <c r="A35" i="9"/>
  <c r="C35" i="9"/>
  <c r="I35" i="9"/>
  <c r="J35" i="9"/>
  <c r="A36" i="9"/>
  <c r="B36" i="9"/>
  <c r="I36" i="9"/>
  <c r="A37" i="9"/>
  <c r="C37" i="9"/>
  <c r="I37" i="9"/>
  <c r="A38" i="9"/>
  <c r="C38" i="9"/>
  <c r="I38" i="9"/>
  <c r="A39" i="9"/>
  <c r="C39" i="9"/>
  <c r="I39" i="9"/>
  <c r="A40" i="9"/>
  <c r="C40" i="9"/>
  <c r="I40" i="9"/>
  <c r="A41" i="9"/>
  <c r="C41" i="9"/>
  <c r="I41" i="9"/>
  <c r="A42" i="9"/>
  <c r="B42" i="9"/>
  <c r="I42" i="9"/>
  <c r="A43" i="9"/>
  <c r="C43" i="9"/>
  <c r="I43" i="9"/>
  <c r="A44" i="9"/>
  <c r="C44" i="9"/>
  <c r="I44" i="9"/>
  <c r="A45" i="9"/>
  <c r="C45" i="9"/>
  <c r="I45" i="9"/>
  <c r="A46" i="9"/>
  <c r="C46" i="9"/>
  <c r="I46" i="9"/>
  <c r="A47" i="9"/>
  <c r="C47" i="9"/>
  <c r="I47" i="9"/>
  <c r="A48" i="9"/>
  <c r="C48" i="9"/>
  <c r="I48" i="9"/>
  <c r="A49" i="9"/>
  <c r="C49" i="9"/>
  <c r="I49" i="9"/>
  <c r="A50" i="9"/>
  <c r="B50" i="9"/>
  <c r="I50" i="9"/>
  <c r="A51" i="9"/>
  <c r="I51" i="9"/>
  <c r="E57" i="9"/>
  <c r="F8" i="1" l="1"/>
  <c r="F9" i="1"/>
  <c r="F10" i="1"/>
  <c r="F11" i="1"/>
  <c r="F12" i="1"/>
  <c r="C11" i="3" l="1"/>
  <c r="F6" i="1" l="1"/>
  <c r="F7" i="1"/>
  <c r="F5" i="1"/>
</calcChain>
</file>

<file path=xl/sharedStrings.xml><?xml version="1.0" encoding="utf-8"?>
<sst xmlns="http://schemas.openxmlformats.org/spreadsheetml/2006/main" count="452" uniqueCount="365">
  <si>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</si>
  <si>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</si>
  <si>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</si>
  <si>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</si>
  <si>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</si>
  <si>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</si>
  <si>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</si>
  <si>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</si>
  <si>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</si>
  <si>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</si>
  <si>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</si>
  <si>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</si>
  <si>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</si>
  <si>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</si>
  <si>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</si>
  <si>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</si>
  <si>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</si>
  <si>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</si>
  <si>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</si>
  <si>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</si>
  <si>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1.1</t>
  </si>
  <si>
    <t>1.2</t>
  </si>
  <si>
    <t>Lp.</t>
  </si>
  <si>
    <t>RAZEM</t>
  </si>
  <si>
    <t>Wyszczególnienie</t>
  </si>
  <si>
    <t>Kwota</t>
  </si>
  <si>
    <t>Odprawy emerytalne i rentowe</t>
  </si>
  <si>
    <t>Nagrody jubileuszowe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</si>
  <si>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</si>
  <si>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</si>
  <si>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</si>
  <si>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Wynagrodzenia</t>
  </si>
  <si>
    <t>Dodatkowe wynagrodzenia roczne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</si>
  <si>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</si>
  <si>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</si>
  <si>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</si>
  <si>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</si>
  <si>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</si>
  <si>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</si>
  <si>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</si>
  <si>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</si>
  <si>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</si>
  <si>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</si>
  <si>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</si>
  <si>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</si>
  <si>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</si>
  <si>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</si>
  <si>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</si>
  <si>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</si>
  <si>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</si>
  <si>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</si>
  <si>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</si>
  <si>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</si>
  <si>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</si>
  <si>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</si>
  <si>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</si>
  <si>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</si>
  <si>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</si>
  <si>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</si>
  <si>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</si>
  <si>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</si>
  <si>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</si>
  <si>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</si>
  <si>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</si>
  <si>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</si>
  <si>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</si>
  <si>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</si>
  <si>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</si>
  <si>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</si>
  <si>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</si>
  <si>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</si>
  <si>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</si>
  <si>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</si>
  <si>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</si>
  <si>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</si>
  <si>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</si>
  <si>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</si>
  <si>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</si>
  <si>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</si>
  <si>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</si>
  <si>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</si>
  <si>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</si>
  <si>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</si>
  <si>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</si>
  <si>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</si>
  <si>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</si>
  <si>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</si>
  <si>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</si>
  <si>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</si>
  <si>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</si>
  <si>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</si>
  <si>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</si>
  <si>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</si>
  <si>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</si>
  <si>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</si>
  <si>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</si>
  <si>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</si>
  <si>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</si>
  <si>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</si>
  <si>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</si>
  <si>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Tabela
1.15</t>
  </si>
  <si>
    <t>Tabela
1.1</t>
  </si>
  <si>
    <t>Zespół Szkół Gastronomicznych</t>
  </si>
  <si>
    <t>edukacja</t>
  </si>
  <si>
    <t>kwotę dokonanych w trakcie roku obrotowego odpisów aktualizujących wartość aktywów trwałych odrębnie dla długoterminowych aktywów niefinansowych oraz długoterminowych aktywów finansowych-</t>
  </si>
  <si>
    <t>brak</t>
  </si>
  <si>
    <t xml:space="preserve">omówienie przyjętych zasad (polityki) rachunkowości, w tym metod wyceny aktywów i pasywów (także amortyzacji):
</t>
  </si>
  <si>
    <t>Przyjęte na podstawie Zarządzenia nr 13/2015 z 31 sierpnia 2015 r. zasady rachunkowości określają: - rok obrotowy od 01 stycznia do 31 grudnia; - konta 
księgi głównej; - prowadzenie rzetelnie, bezbłędnie i sprawdzalnie ksiąg rachunkowych w języku polskim , przy użyciu programu komputerowego vEdukacja Finanse firmy VULCAN, otwieranych na początek a zamykanych ostatniego dnia roku obrotowego; - stosowanie cen nabycia lub kosztu wytworzenia do wyceny aktywów i pasywów; -metody amortyzacji środków tj: dokonywanie odpisów amortyzacyjnych lub umorzeniowych wg stawek określonych w przepisach o podatku dochodowym od osób prawnych jednorazowo na koniec roku budżetowego, przy czym stosuje sie metodę jednorazowego odpisu amortyzacyjnego w miesiącu wprowadzenia środka trwałego w przypadku zakupu książek i innych zbiorów bibliotecznych, środków dydaktycznych, mebli, dywanów i środków trwałych o wartości poczatkowej poniżej 10 000,00 zł; - wycenę wartości pieniężnych w wartości nominalnej; - wycenę należności i zobowiązań w kwocie wymagającej zapłaty.</t>
  </si>
  <si>
    <t>dane wykazane w tabeli 1.1</t>
  </si>
  <si>
    <t>dane wykazane w tabeli 1.15</t>
  </si>
  <si>
    <t xml:space="preserve">     /Główny księgowy/                                                                               / Kierownik jednostki/</t>
  </si>
  <si>
    <t>Ekwiwalenty za urlop</t>
  </si>
  <si>
    <t>Inne</t>
  </si>
  <si>
    <t>dane wykazane w tabeli 1.7</t>
  </si>
  <si>
    <t>dane wykazane w tabeli 1.8</t>
  </si>
  <si>
    <t>dane wykazane w tabeli 2.2</t>
  </si>
  <si>
    <t>· praca zdalna - NIE
· terminowość pracy - TAK</t>
  </si>
  <si>
    <t>01 stycznia 2025 r. - 31 grudnia 2025 r.</t>
  </si>
  <si>
    <t>Knyszyńska 12, 15-702 Białystok</t>
  </si>
  <si>
    <t>nie</t>
  </si>
  <si>
    <t>nie dotyczy</t>
  </si>
  <si>
    <t xml:space="preserve">rozliczenia czynne            nie dotyczy                                                                           </t>
  </si>
  <si>
    <t>rozliczenia bierne         nie dotyczy</t>
  </si>
  <si>
    <t>Robert Awiedikian                                                                    Błażej Franciszek Siwiec</t>
  </si>
  <si>
    <t>2026.03.13</t>
  </si>
  <si>
    <t>&amp;=Table.RowList.Dodatkowe.StanNaKoniecRoku</t>
  </si>
  <si>
    <t>&amp;=Table.RowList.Dodatkowe.Wiersz</t>
  </si>
  <si>
    <t xml:space="preserve"> ..........................................................................................................................................</t>
  </si>
  <si>
    <t>B. Informacje uzupełniające istotne dla oceny rzetelności i przejrzystości sytuacji finansowej i majątkowej</t>
  </si>
  <si>
    <t>A. Objaśnienie - wykazane w bilansie wartości aktywów trwałych i obrotowych są pomniejszone odpowiednio o umorzenie i odpisy aktualizujące.</t>
  </si>
  <si>
    <t>IV. Rozliczenia międzyokresowe</t>
  </si>
  <si>
    <t>7. Inne krótkoterminowe aktywa finansowe</t>
  </si>
  <si>
    <t>6. Inne papiery wartościowe</t>
  </si>
  <si>
    <t>5. Akcje lub udziały</t>
  </si>
  <si>
    <t>4. Inne środki pieniężne</t>
  </si>
  <si>
    <t>3. Środki pieniężne państwowego funduszu celowego</t>
  </si>
  <si>
    <t>2. Środki pieniężne na rachunkach bankowych</t>
  </si>
  <si>
    <t>1. Środki pieniężne w kasie</t>
  </si>
  <si>
    <t>III. Krótkoterminowe aktywa finansowe</t>
  </si>
  <si>
    <t>5. Rozliczenia z tytułu środków na wydatki budżetowe i z tytułu dochodów budżetowych</t>
  </si>
  <si>
    <t>4. Pozostałe należności</t>
  </si>
  <si>
    <t>3. Należności z tytułu ubezpieczeń i innych świadczeń</t>
  </si>
  <si>
    <t>2. Należności od budżetów</t>
  </si>
  <si>
    <t>1. Należności z tytułu dostaw i usług</t>
  </si>
  <si>
    <t>II. Należności krótkoterminowe</t>
  </si>
  <si>
    <t>4. Towary</t>
  </si>
  <si>
    <t>III. Rezerwy na zobowiązania</t>
  </si>
  <si>
    <t>3. Produkty gotowe</t>
  </si>
  <si>
    <t>8.2. Inne fundusze</t>
  </si>
  <si>
    <t>2. Półprodukty i produkty w toku</t>
  </si>
  <si>
    <t>8.1. Zakładowy Fundusz Świadczeń Socjalnych</t>
  </si>
  <si>
    <t>1. Materiały</t>
  </si>
  <si>
    <t>8. Fundusze specjalne</t>
  </si>
  <si>
    <t>I. Zapasy</t>
  </si>
  <si>
    <t>7. Rozliczenia z tytułu środków na wydatki budżetowe i z tytułu dochodów budżetowych</t>
  </si>
  <si>
    <t>B. Aktywa obrotowe</t>
  </si>
  <si>
    <t>6. Sumy obce (depozytowe, zabezpieczenie wykonania umów)</t>
  </si>
  <si>
    <t>V. Wartość mienia zlikwidowanych jednostek</t>
  </si>
  <si>
    <t>5. Pozostałe zobowiązania</t>
  </si>
  <si>
    <t>3. Inne długoterminowe aktywa finansowe</t>
  </si>
  <si>
    <t>4. Zobowiązania z tytułu wynagrodzeń</t>
  </si>
  <si>
    <t>2. Inne papiery wartościowe</t>
  </si>
  <si>
    <t>3. Zobowiązania z tytułu ubezpieczeń i innych świadczeń</t>
  </si>
  <si>
    <t>1. Akcje i udziały</t>
  </si>
  <si>
    <t>2. Zobowiązania wobec budżetów</t>
  </si>
  <si>
    <t>IV. Długoterminowe aktywa finansowe</t>
  </si>
  <si>
    <t>1. Zobowiązania z tytułu dostaw i usług</t>
  </si>
  <si>
    <t>III. Należności długoterminowe</t>
  </si>
  <si>
    <t>II. Zobowiązania krótkoterminowe</t>
  </si>
  <si>
    <t>3. Zaliczki na środki trwałe w budowie (inwestycje)</t>
  </si>
  <si>
    <t>I. Zobowiązania długoterminowe</t>
  </si>
  <si>
    <t>2. Środki trwałe w budowie (inwestycje)</t>
  </si>
  <si>
    <t>D. Zobowiązania i rezerwy na zobowiązania</t>
  </si>
  <si>
    <t>1.5. Inne środki trwałe</t>
  </si>
  <si>
    <t>C. Państwowe fundusze celowe</t>
  </si>
  <si>
    <t>1.4. Środki transportu</t>
  </si>
  <si>
    <t>B. Fundusze placówek</t>
  </si>
  <si>
    <t>1.3. Urządzenia techniczne i maszyny</t>
  </si>
  <si>
    <t>IV. Fundusz mienia zlikwidowanych jednostek</t>
  </si>
  <si>
    <t>1.2. Budynki, lokale i obiekty inżynierii lądowej i wodnej</t>
  </si>
  <si>
    <t>III. Odpisy z wyniku finansowego (nadwyżka środków obrotowych) (-)</t>
  </si>
  <si>
    <t>1.1.1. Grunty stanowiące własność jednostki samorządu terytorialnego, przekazane w użytkowanie wieczyste innym podmiotom</t>
  </si>
  <si>
    <t>2. Strata netto (-)</t>
  </si>
  <si>
    <t>1.1. Grunty</t>
  </si>
  <si>
    <t>1. Zysk netto (+)</t>
  </si>
  <si>
    <t>1. Środki trwałe</t>
  </si>
  <si>
    <t>II. Wynik finansowy netto (+,-)</t>
  </si>
  <si>
    <t>II. Rzeczowe aktywa trwałe</t>
  </si>
  <si>
    <t>I. Fundusz jednostki</t>
  </si>
  <si>
    <t>I. Wartości niematerialne i prawne</t>
  </si>
  <si>
    <t>A. Fundusze</t>
  </si>
  <si>
    <t>A. Aktywa trwałe</t>
  </si>
  <si>
    <t>Stan na koniec roku</t>
  </si>
  <si>
    <t>Stan na początek roku</t>
  </si>
  <si>
    <t>Pasywa</t>
  </si>
  <si>
    <t>Aktywa</t>
  </si>
  <si>
    <t xml:space="preserve"> </t>
  </si>
  <si>
    <t/>
  </si>
  <si>
    <t>000185590</t>
  </si>
  <si>
    <t>31.12.2025</t>
  </si>
  <si>
    <t>Numer indentyfikacyjny REGON</t>
  </si>
  <si>
    <t>sporządzony</t>
  </si>
  <si>
    <t>tel. 0856513854</t>
  </si>
  <si>
    <t>budżetowego</t>
  </si>
  <si>
    <t>15-702 Białystok</t>
  </si>
  <si>
    <t>i samorządowego zakładu</t>
  </si>
  <si>
    <t>ul. Knyszyńska 12</t>
  </si>
  <si>
    <t>Miasto Białystok</t>
  </si>
  <si>
    <t>jednostki budżetowej</t>
  </si>
  <si>
    <t>Zespół Szkół Gastronomicznych w Białymstoku</t>
  </si>
  <si>
    <t>Adresat</t>
  </si>
  <si>
    <t>Bilans</t>
  </si>
  <si>
    <t>Nazwa i adres jednostki sprawozdawczej</t>
  </si>
  <si>
    <t>HiddenColumnMark</t>
  </si>
  <si>
    <t>Jednostka: zsg</t>
  </si>
  <si>
    <t>Informacje uzupełniające istotne dla oceny rzetelności i przejrzystości sytuacji finansowej:</t>
  </si>
  <si>
    <t>L. Zysk (strata) netto (I-J-K)</t>
  </si>
  <si>
    <t>K. Pozostałe obowiązkowe zmniejszenia zysku (zwiększenia straty)</t>
  </si>
  <si>
    <t>J. Podatek dochodowy</t>
  </si>
  <si>
    <t>I. Zysk (strata) brutto (F+G-H)</t>
  </si>
  <si>
    <t>II. Inne</t>
  </si>
  <si>
    <t>I. Odsetki</t>
  </si>
  <si>
    <t>H. Koszty finansowe</t>
  </si>
  <si>
    <t>III. Inne</t>
  </si>
  <si>
    <t>II. Odsetki</t>
  </si>
  <si>
    <t>I. Dywidendy i udziały w zyskach</t>
  </si>
  <si>
    <t>G. Przychody finansowe</t>
  </si>
  <si>
    <t>F. Zysk (strata) z działalności operacyjnej (C+D-E)</t>
  </si>
  <si>
    <t>II. Pozostałe koszty operacyjne</t>
  </si>
  <si>
    <t>I. Koszty inwestycji finansowanych ze środków własnych samorządowych zakładów budżetowych i dochodów jednostek budżetowych gromadzonych na wydzielonym rachunku</t>
  </si>
  <si>
    <t>E. Pozostałe koszty operacyjne</t>
  </si>
  <si>
    <t>III. Inne przychody operacyjne</t>
  </si>
  <si>
    <t>II. Dotacje</t>
  </si>
  <si>
    <t>I. Zysk ze zbycia niefinansowych aktywów trwałych</t>
  </si>
  <si>
    <t>D. Pozostałe przychody operacyjne</t>
  </si>
  <si>
    <t>C. Zysk (strata) z działalności podstawowej (A-B)</t>
  </si>
  <si>
    <t>X. Pozostałe obciążenia</t>
  </si>
  <si>
    <t>IX. Inne świadczenia finansowane z budżetu</t>
  </si>
  <si>
    <t>VIII. Wartość sprzedanych towarów</t>
  </si>
  <si>
    <t>VII. Pozostałe koszty rodzajowe</t>
  </si>
  <si>
    <t>VI. Ubezpieczenia społeczne i inne świadczenia dla pracowników</t>
  </si>
  <si>
    <t>V. Wynagrodzenia</t>
  </si>
  <si>
    <t>IV. Podatki i opłaty</t>
  </si>
  <si>
    <t>III. Usługi obce</t>
  </si>
  <si>
    <t>II. Zużycie materiałów i energii</t>
  </si>
  <si>
    <t>I. Amortyzacja</t>
  </si>
  <si>
    <t>B. Koszty działalności operacyjnej</t>
  </si>
  <si>
    <t>VI. Przychody z tytułu dochodów budżetowych</t>
  </si>
  <si>
    <t>V. Dotacje na finansowanie działalności podstawowej</t>
  </si>
  <si>
    <t>IV. Przychody netto ze sprzedaży towarów</t>
  </si>
  <si>
    <t>III. Koszt wytworzenia produktów na własne potrzeby jednostki</t>
  </si>
  <si>
    <t>II. Zmiana stanu produktów (zwiększenie - wartość dodatnia, zmniejszenie - wartość ujemna)</t>
  </si>
  <si>
    <t>I. Przychody netto ze sprzedaży produktów</t>
  </si>
  <si>
    <t>A. Przychody netto z podstawowej działalności operacyjnej</t>
  </si>
  <si>
    <t>Stan na koniec roku bieżącego</t>
  </si>
  <si>
    <t>Stan na koniec roku poprzedniego</t>
  </si>
  <si>
    <t>Robert Awiedikian
Główny księgowy</t>
  </si>
  <si>
    <t>Błażej Franciszek Siwiec
 Kierownik jednostki</t>
  </si>
  <si>
    <t>IV. Fundusz (II+,-III)</t>
  </si>
  <si>
    <t>3. Nadwyżka środków obrotowych</t>
  </si>
  <si>
    <t>III. Wynik finansowy netto za rok bieżący (+,-)</t>
  </si>
  <si>
    <t>II. Fundusz jednostki na koniec okresu (BZ)</t>
  </si>
  <si>
    <t>2.9. Inne zmniejszenia</t>
  </si>
  <si>
    <t>2.8. Aktywa przekazane w ramach centralnego zaopatrzenia</t>
  </si>
  <si>
    <t>2.7. Pasywa przejęte od zlikwidowanych lub połączonych jednostek</t>
  </si>
  <si>
    <t>2.6. Wartość sprzedanych i nieodpłatnie przekazanych środków trwałych i środków trwałych w budowie oraz wartości niematerialnych i prawnych</t>
  </si>
  <si>
    <t>2.5. Aktualizacja środków trwałych</t>
  </si>
  <si>
    <t>2.4. Dotacje i środki na inwestycje</t>
  </si>
  <si>
    <t>2.3. Rozliczenie wyniku finansowego i środków obrotowych za rok ubiegły</t>
  </si>
  <si>
    <t>2.2. Zrealizowane dochody budżetowe</t>
  </si>
  <si>
    <t>2.1. Strata za rok ubiegły</t>
  </si>
  <si>
    <t>2. Zmniejszenia funduszu jednostki (z tytułu)</t>
  </si>
  <si>
    <t>1.10. Inne zwiększenia</t>
  </si>
  <si>
    <t>1.9. Pozostałe odpisy z wyniku finansowego za rok bieżący</t>
  </si>
  <si>
    <t>1.8. Aktywa otrzymane w ramach centralnego zaopatrzenia</t>
  </si>
  <si>
    <t>1.7. Aktywa przejęte od zlikwidowanych lub połączonych jednostek</t>
  </si>
  <si>
    <t>1.6. Nieodpłatnie otrzymane środki trwałe i środki trwałe w budowie oraz wartości niematerialne i prawne</t>
  </si>
  <si>
    <t>1.5. Aktualizacja wyceny środków trwałych</t>
  </si>
  <si>
    <t>1.4. Środki na inwestycje</t>
  </si>
  <si>
    <t>1.3. Zrealizowane płatności ze środków europejskich</t>
  </si>
  <si>
    <t>1.2. Zrealizowane wydatki budżetowe</t>
  </si>
  <si>
    <t>1.1. Zysk bilansowy za rok ubiegły</t>
  </si>
  <si>
    <t>1. Zwiększenia funduszu (z tytułu)</t>
  </si>
  <si>
    <t>I. Fundusz jednostki na początek okresu (BO)</t>
  </si>
  <si>
    <t>Kierownik jednostki</t>
  </si>
  <si>
    <t>rok, miesiąc, dzień</t>
  </si>
  <si>
    <t>Główny Księgowy</t>
  </si>
  <si>
    <t>Błażej Franciszek Siwiec</t>
  </si>
  <si>
    <t>13.03.2026 r.</t>
  </si>
  <si>
    <t>Robert Awiedikian</t>
  </si>
  <si>
    <t>Wynik finansowy</t>
  </si>
  <si>
    <t>860</t>
  </si>
  <si>
    <t>Zakładowy fundusz świadczeń socj.</t>
  </si>
  <si>
    <t>851</t>
  </si>
  <si>
    <t>Dotacje budżetowe, płatności z b.śr.</t>
  </si>
  <si>
    <t>810</t>
  </si>
  <si>
    <t>Fundusz jednostki</t>
  </si>
  <si>
    <t>800</t>
  </si>
  <si>
    <t>Pozostałe koszty</t>
  </si>
  <si>
    <t>761</t>
  </si>
  <si>
    <t>Pozostałe przychody</t>
  </si>
  <si>
    <t>760</t>
  </si>
  <si>
    <t>Koszty finansowe</t>
  </si>
  <si>
    <t>751</t>
  </si>
  <si>
    <t>Przychody finansowe</t>
  </si>
  <si>
    <t>750</t>
  </si>
  <si>
    <t>Konto 800 kolumna F wpisać tyle ile wychodzi żeby się zgadzały strony bilansowe</t>
  </si>
  <si>
    <t>Dotacje i środki na inwestycje</t>
  </si>
  <si>
    <t>740</t>
  </si>
  <si>
    <t>Przychody z tyt.dochodów budżet</t>
  </si>
  <si>
    <t>720</t>
  </si>
  <si>
    <t>Fundusz jednostki wynik do sprawdzenia</t>
  </si>
  <si>
    <t>Sprzedaż produktów</t>
  </si>
  <si>
    <t>700</t>
  </si>
  <si>
    <t>409</t>
  </si>
  <si>
    <t>Ubezpieczenia i inne świadczenia</t>
  </si>
  <si>
    <t>405</t>
  </si>
  <si>
    <t>404</t>
  </si>
  <si>
    <t>Rozrachunki z budżetem</t>
  </si>
  <si>
    <t>403</t>
  </si>
  <si>
    <t>Usługi obce</t>
  </si>
  <si>
    <t>402</t>
  </si>
  <si>
    <t>Zużucie materiałów i energii</t>
  </si>
  <si>
    <t>401</t>
  </si>
  <si>
    <t>Amortyzacja</t>
  </si>
  <si>
    <t>400</t>
  </si>
  <si>
    <t>Towary</t>
  </si>
  <si>
    <t>Materiały</t>
  </si>
  <si>
    <t>Pozostałe rozrachunki</t>
  </si>
  <si>
    <t>240</t>
  </si>
  <si>
    <t>Pozostałe rozrachunki z pracownik.</t>
  </si>
  <si>
    <t>234</t>
  </si>
  <si>
    <t>Rozrachunki z tytułu wynagrodzeń</t>
  </si>
  <si>
    <t>231</t>
  </si>
  <si>
    <t>Pozostałe rozrach. publiczno-prawne</t>
  </si>
  <si>
    <t>229</t>
  </si>
  <si>
    <t>Rozrachunki z budżetami</t>
  </si>
  <si>
    <t>225</t>
  </si>
  <si>
    <t>Rozliczenie wydatków budżetowych</t>
  </si>
  <si>
    <t>223</t>
  </si>
  <si>
    <t>Rozliczenie dochodów budżetowych</t>
  </si>
  <si>
    <t>222</t>
  </si>
  <si>
    <t>Należności z tytułu doch. budżet.</t>
  </si>
  <si>
    <t>221</t>
  </si>
  <si>
    <t>Rozrachunki z odbiorcami i dostawc.</t>
  </si>
  <si>
    <t>201</t>
  </si>
  <si>
    <t>Rachunki środków fund.specj.przezn</t>
  </si>
  <si>
    <t>135</t>
  </si>
  <si>
    <t>Rachunek wydziel.r-ku dochodów wł.</t>
  </si>
  <si>
    <t>132</t>
  </si>
  <si>
    <t>Inwestycje (środki trwałe w budowie)</t>
  </si>
  <si>
    <t>Umorzenie pozost. środków trwał.</t>
  </si>
  <si>
    <t>Umorzenie środków trwałych</t>
  </si>
  <si>
    <t>Ma</t>
  </si>
  <si>
    <t>Wn</t>
  </si>
  <si>
    <t>Bilans zamknięcia</t>
  </si>
  <si>
    <t>Salda na koniec roku</t>
  </si>
  <si>
    <t>Salda na początku roku</t>
  </si>
  <si>
    <t>Nazwa konta</t>
  </si>
  <si>
    <t>Symbol
konta</t>
  </si>
  <si>
    <t>Wysłać bez pisma przewodniego</t>
  </si>
  <si>
    <r>
      <t xml:space="preserve">000158590
</t>
    </r>
    <r>
      <rPr>
        <sz val="8"/>
        <rFont val="Arial"/>
        <family val="2"/>
        <charset val="238"/>
      </rPr>
      <t>Numer statystyczny - REGON</t>
    </r>
  </si>
  <si>
    <t>Urząd Miejski 
w Białymstoku
Departament Finansów</t>
  </si>
  <si>
    <r>
      <t>ZESTAWIENIE SALD</t>
    </r>
    <r>
      <rPr>
        <sz val="14"/>
        <rFont val="Arial"/>
        <family val="2"/>
        <charset val="238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rFont val="Arial"/>
        <family val="2"/>
        <charset val="238"/>
      </rPr>
      <t>sporządzone na dzień 31 grudnia 2025 r</t>
    </r>
  </si>
  <si>
    <t>Zespół Szkół Gastronomicznych
Knyszyńska 12
15-702 Białystok
Nazwa i adres jednostki sprawozdawczej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</si>
</sst>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</font>
    <font>
      <sz val="9"/>
      <color theme="2"/>
      <name val="Calibri"/>
      <family val="2"/>
      <charset val="238"/>
    </font>
    <font>
      <sz val="8.5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color theme="2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0"/>
      <color theme="2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2"/>
      <name val="Arial"/>
      <family val="2"/>
      <charset val="238"/>
    </font>
    <font>
      <sz val="6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auto="1"/>
      </top>
      <bottom/>
      <diagonal/>
    </border>
  </borders>
  <cellStyleXfs count="3">
    <xf numFmtId="0" fontId="0" fillId="0" borderId="0"/>
    <xf numFmtId="0" fontId="22" fillId="0" borderId="0"/>
    <xf numFmtId="0" fontId="36" fillId="0" borderId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7" fillId="0" borderId="1" xfId="0" applyNumberFormat="1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vertic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Border="1" applyAlignment="1">
      <alignment horizontal="center" vertical="center" wrapText="1"/>
    </xf>
    <xf numFmtId="4" fontId="20" fillId="0" borderId="0" xfId="0" applyNumberFormat="1" applyFont="1" applyBorder="1" applyAlignment="1">
      <alignment vertical="center" wrapText="1"/>
    </xf>
    <xf numFmtId="0" fontId="20" fillId="0" borderId="0" xfId="0" applyFont="1"/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/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center" wrapText="1"/>
    </xf>
    <xf numFmtId="4" fontId="2" fillId="0" borderId="0" xfId="0" applyNumberFormat="1" applyFont="1"/>
    <xf numFmtId="4" fontId="1" fillId="0" borderId="0" xfId="0" applyNumberFormat="1" applyFont="1"/>
    <xf numFmtId="4" fontId="14" fillId="0" borderId="1" xfId="0" applyNumberFormat="1" applyFont="1" applyBorder="1" applyAlignment="1">
      <alignment horizontal="left" vertical="center" wrapText="1"/>
    </xf>
    <xf numFmtId="0" fontId="0" fillId="0" borderId="0" xfId="0"/>
    <xf numFmtId="0" fontId="2" fillId="0" borderId="0" xfId="0" applyFont="1"/>
    <xf numFmtId="4" fontId="1" fillId="0" borderId="0" xfId="0" applyNumberFormat="1" applyFont="1" applyAlignment="1">
      <alignment vertical="center"/>
    </xf>
    <xf numFmtId="4" fontId="21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  <xf numFmtId="0" fontId="22" fillId="0" borderId="0" xfId="1" applyFont="1"/>
    <xf numFmtId="0" fontId="23" fillId="0" borderId="0" xfId="1" applyFont="1"/>
    <xf numFmtId="0" fontId="24" fillId="3" borderId="0" xfId="1" applyFont="1" applyFill="1" applyBorder="1" applyAlignment="1">
      <alignment horizontal="center" wrapText="1"/>
    </xf>
    <xf numFmtId="0" fontId="25" fillId="3" borderId="0" xfId="1" applyFont="1" applyFill="1" applyBorder="1" applyAlignment="1">
      <alignment horizontal="center" wrapText="1"/>
    </xf>
    <xf numFmtId="0" fontId="26" fillId="0" borderId="0" xfId="1" applyFont="1"/>
    <xf numFmtId="0" fontId="27" fillId="0" borderId="0" xfId="1" applyFont="1" applyAlignment="1">
      <alignment horizontal="center"/>
    </xf>
    <xf numFmtId="0" fontId="22" fillId="0" borderId="0" xfId="1" applyFont="1" applyAlignment="1">
      <alignment shrinkToFit="1"/>
    </xf>
    <xf numFmtId="0" fontId="25" fillId="3" borderId="0" xfId="1" applyFont="1" applyFill="1" applyBorder="1" applyAlignment="1">
      <alignment vertical="center" wrapText="1"/>
    </xf>
    <xf numFmtId="0" fontId="25" fillId="3" borderId="0" xfId="1" applyFont="1" applyFill="1" applyBorder="1" applyAlignment="1">
      <alignment horizontal="right" vertical="center" wrapText="1"/>
    </xf>
    <xf numFmtId="4" fontId="25" fillId="3" borderId="0" xfId="1" applyNumberFormat="1" applyFont="1" applyFill="1" applyBorder="1" applyAlignment="1">
      <alignment horizontal="right" vertical="center" wrapText="1"/>
    </xf>
    <xf numFmtId="0" fontId="25" fillId="3" borderId="0" xfId="1" applyFont="1" applyFill="1" applyBorder="1" applyAlignment="1">
      <alignment horizontal="left" vertical="center" wrapText="1"/>
    </xf>
    <xf numFmtId="0" fontId="25" fillId="3" borderId="0" xfId="1" applyFont="1" applyFill="1" applyBorder="1" applyAlignment="1">
      <alignment horizontal="left" vertical="center" wrapText="1"/>
    </xf>
    <xf numFmtId="4" fontId="28" fillId="4" borderId="1" xfId="1" applyNumberFormat="1" applyFont="1" applyFill="1" applyBorder="1" applyAlignment="1">
      <alignment horizontal="right" vertical="center" shrinkToFit="1"/>
    </xf>
    <xf numFmtId="0" fontId="28" fillId="4" borderId="3" xfId="1" applyFont="1" applyFill="1" applyBorder="1" applyAlignment="1">
      <alignment horizontal="left" vertical="center"/>
    </xf>
    <xf numFmtId="0" fontId="25" fillId="0" borderId="0" xfId="1" applyFont="1" applyBorder="1"/>
    <xf numFmtId="0" fontId="28" fillId="4" borderId="4" xfId="1" applyFont="1" applyFill="1" applyBorder="1" applyAlignment="1">
      <alignment horizontal="left" vertical="center" wrapText="1"/>
    </xf>
    <xf numFmtId="0" fontId="28" fillId="4" borderId="5" xfId="1" applyFont="1" applyFill="1" applyBorder="1" applyAlignment="1">
      <alignment horizontal="left" vertical="center" wrapText="1"/>
    </xf>
    <xf numFmtId="0" fontId="28" fillId="4" borderId="6" xfId="1" applyFont="1" applyFill="1" applyBorder="1" applyAlignment="1">
      <alignment horizontal="left" vertical="center" wrapText="1"/>
    </xf>
    <xf numFmtId="0" fontId="23" fillId="0" borderId="0" xfId="1" applyFont="1" applyAlignment="1">
      <alignment shrinkToFit="1"/>
    </xf>
    <xf numFmtId="4" fontId="25" fillId="2" borderId="1" xfId="1" applyNumberFormat="1" applyFont="1" applyFill="1" applyBorder="1" applyAlignment="1">
      <alignment horizontal="right" vertical="center" wrapText="1"/>
    </xf>
    <xf numFmtId="0" fontId="25" fillId="2" borderId="6" xfId="1" applyFont="1" applyFill="1" applyBorder="1" applyAlignment="1">
      <alignment vertical="center" wrapText="1"/>
    </xf>
    <xf numFmtId="0" fontId="29" fillId="2" borderId="0" xfId="1" applyFont="1" applyFill="1" applyBorder="1" applyAlignment="1">
      <alignment horizontal="center" vertical="center" wrapText="1"/>
    </xf>
    <xf numFmtId="4" fontId="25" fillId="2" borderId="1" xfId="1" applyNumberFormat="1" applyFont="1" applyFill="1" applyBorder="1" applyAlignment="1">
      <alignment horizontal="right" vertical="center" shrinkToFit="1"/>
    </xf>
    <xf numFmtId="0" fontId="25" fillId="2" borderId="5" xfId="1" applyFont="1" applyFill="1" applyBorder="1" applyAlignment="1">
      <alignment vertical="center" wrapText="1"/>
    </xf>
    <xf numFmtId="0" fontId="25" fillId="2" borderId="6" xfId="1" applyFont="1" applyFill="1" applyBorder="1" applyAlignment="1">
      <alignment vertical="center" wrapText="1"/>
    </xf>
    <xf numFmtId="0" fontId="25" fillId="4" borderId="7" xfId="1" applyFont="1" applyFill="1" applyBorder="1" applyAlignment="1">
      <alignment horizontal="center" vertical="center" wrapText="1"/>
    </xf>
    <xf numFmtId="0" fontId="30" fillId="4" borderId="7" xfId="1" applyFont="1" applyFill="1" applyBorder="1" applyAlignment="1">
      <alignment horizontal="center" vertical="center" wrapText="1"/>
    </xf>
    <xf numFmtId="0" fontId="29" fillId="3" borderId="8" xfId="1" applyFont="1" applyFill="1" applyBorder="1" applyAlignment="1">
      <alignment horizontal="center" vertical="center" wrapText="1"/>
    </xf>
    <xf numFmtId="0" fontId="25" fillId="4" borderId="9" xfId="1" applyFont="1" applyFill="1" applyBorder="1" applyAlignment="1">
      <alignment horizontal="center" vertical="center" wrapText="1"/>
    </xf>
    <xf numFmtId="0" fontId="30" fillId="4" borderId="10" xfId="1" applyFont="1" applyFill="1" applyBorder="1" applyAlignment="1">
      <alignment horizontal="center" vertical="center" wrapText="1"/>
    </xf>
    <xf numFmtId="0" fontId="30" fillId="4" borderId="11" xfId="1" applyFont="1" applyFill="1" applyBorder="1" applyAlignment="1">
      <alignment horizontal="center" vertical="center" wrapText="1"/>
    </xf>
    <xf numFmtId="0" fontId="30" fillId="4" borderId="12" xfId="1" applyFont="1" applyFill="1" applyBorder="1" applyAlignment="1">
      <alignment horizontal="center" vertical="center" wrapText="1"/>
    </xf>
    <xf numFmtId="0" fontId="24" fillId="4" borderId="13" xfId="1" applyFont="1" applyFill="1" applyBorder="1" applyAlignment="1">
      <alignment horizontal="left" vertical="center" wrapText="1"/>
    </xf>
    <xf numFmtId="0" fontId="24" fillId="4" borderId="2" xfId="1" applyFont="1" applyFill="1" applyBorder="1" applyAlignment="1">
      <alignment horizontal="left" vertical="center" wrapText="1"/>
    </xf>
    <xf numFmtId="0" fontId="24" fillId="4" borderId="14" xfId="1" applyFont="1" applyFill="1" applyBorder="1" applyAlignment="1">
      <alignment horizontal="left" vertical="center" wrapText="1"/>
    </xf>
    <xf numFmtId="0" fontId="31" fillId="4" borderId="13" xfId="1" applyFont="1" applyFill="1" applyBorder="1" applyAlignment="1">
      <alignment horizontal="center" vertical="center" wrapText="1"/>
    </xf>
    <xf numFmtId="0" fontId="31" fillId="4" borderId="2" xfId="1" applyFont="1" applyFill="1" applyBorder="1" applyAlignment="1">
      <alignment horizontal="center" vertical="center" wrapText="1"/>
    </xf>
    <xf numFmtId="0" fontId="31" fillId="4" borderId="14" xfId="1" applyFont="1" applyFill="1" applyBorder="1" applyAlignment="1">
      <alignment horizontal="center" vertical="center" wrapText="1"/>
    </xf>
    <xf numFmtId="0" fontId="32" fillId="4" borderId="13" xfId="1" applyFont="1" applyFill="1" applyBorder="1" applyAlignment="1">
      <alignment horizontal="left" vertical="center" wrapText="1"/>
    </xf>
    <xf numFmtId="0" fontId="32" fillId="4" borderId="2" xfId="1" applyFont="1" applyFill="1" applyBorder="1" applyAlignment="1">
      <alignment horizontal="left" vertical="center" wrapText="1"/>
    </xf>
    <xf numFmtId="0" fontId="32" fillId="4" borderId="14" xfId="1" applyFont="1" applyFill="1" applyBorder="1" applyAlignment="1">
      <alignment horizontal="left" vertical="center" wrapText="1"/>
    </xf>
    <xf numFmtId="0" fontId="33" fillId="0" borderId="0" xfId="1" applyFont="1"/>
    <xf numFmtId="0" fontId="25" fillId="4" borderId="15" xfId="1" applyFont="1" applyFill="1" applyBorder="1" applyAlignment="1">
      <alignment horizontal="left" vertical="center" wrapText="1"/>
    </xf>
    <xf numFmtId="0" fontId="25" fillId="4" borderId="16" xfId="1" applyFont="1" applyFill="1" applyBorder="1" applyAlignment="1">
      <alignment horizontal="left" vertical="center" wrapText="1"/>
    </xf>
    <xf numFmtId="0" fontId="25" fillId="4" borderId="17" xfId="1" applyFont="1" applyFill="1" applyBorder="1" applyAlignment="1">
      <alignment horizontal="left" vertical="center" wrapText="1"/>
    </xf>
    <xf numFmtId="0" fontId="25" fillId="4" borderId="18" xfId="1" applyFont="1" applyFill="1" applyBorder="1" applyAlignment="1">
      <alignment horizontal="center" vertical="center" wrapText="1"/>
    </xf>
    <xf numFmtId="0" fontId="25" fillId="4" borderId="0" xfId="1" applyFont="1" applyFill="1" applyBorder="1" applyAlignment="1">
      <alignment horizontal="center" vertical="center" wrapText="1"/>
    </xf>
    <xf numFmtId="0" fontId="25" fillId="4" borderId="19" xfId="1" applyFont="1" applyFill="1" applyBorder="1" applyAlignment="1">
      <alignment horizontal="center" vertical="center" wrapText="1"/>
    </xf>
    <xf numFmtId="0" fontId="25" fillId="4" borderId="20" xfId="1" applyFont="1" applyFill="1" applyBorder="1" applyAlignment="1">
      <alignment horizontal="left" vertical="center" wrapText="1"/>
    </xf>
    <xf numFmtId="0" fontId="24" fillId="4" borderId="18" xfId="1" applyFont="1" applyFill="1" applyBorder="1" applyAlignment="1">
      <alignment horizontal="left" vertical="center" wrapText="1"/>
    </xf>
    <xf numFmtId="0" fontId="24" fillId="4" borderId="0" xfId="1" applyFont="1" applyFill="1" applyBorder="1" applyAlignment="1">
      <alignment horizontal="left" vertical="center" wrapText="1"/>
    </xf>
    <xf numFmtId="0" fontId="24" fillId="4" borderId="19" xfId="1" applyFont="1" applyFill="1" applyBorder="1" applyAlignment="1">
      <alignment horizontal="left" vertical="center" wrapText="1"/>
    </xf>
    <xf numFmtId="0" fontId="32" fillId="4" borderId="18" xfId="1" applyFont="1" applyFill="1" applyBorder="1" applyAlignment="1">
      <alignment horizontal="left" vertical="center" wrapText="1"/>
    </xf>
    <xf numFmtId="0" fontId="32" fillId="4" borderId="0" xfId="1" applyFont="1" applyFill="1" applyBorder="1" applyAlignment="1">
      <alignment horizontal="left" vertical="center" wrapText="1"/>
    </xf>
    <xf numFmtId="0" fontId="32" fillId="4" borderId="19" xfId="1" applyFont="1" applyFill="1" applyBorder="1" applyAlignment="1">
      <alignment horizontal="left" vertical="center" wrapText="1"/>
    </xf>
    <xf numFmtId="0" fontId="25" fillId="4" borderId="18" xfId="1" applyFont="1" applyFill="1" applyBorder="1" applyAlignment="1">
      <alignment horizontal="left" vertical="center" wrapText="1"/>
    </xf>
    <xf numFmtId="0" fontId="25" fillId="4" borderId="0" xfId="1" applyFont="1" applyFill="1" applyBorder="1" applyAlignment="1">
      <alignment horizontal="left" vertical="center" wrapText="1"/>
    </xf>
    <xf numFmtId="0" fontId="25" fillId="4" borderId="19" xfId="1" applyFont="1" applyFill="1" applyBorder="1" applyAlignment="1">
      <alignment horizontal="left" vertical="center" wrapText="1"/>
    </xf>
    <xf numFmtId="0" fontId="34" fillId="4" borderId="15" xfId="1" applyFont="1" applyFill="1" applyBorder="1" applyAlignment="1">
      <alignment horizontal="center" vertical="center" wrapText="1"/>
    </xf>
    <xf numFmtId="0" fontId="34" fillId="4" borderId="16" xfId="1" applyFont="1" applyFill="1" applyBorder="1" applyAlignment="1">
      <alignment horizontal="center" vertical="center" wrapText="1"/>
    </xf>
    <xf numFmtId="0" fontId="34" fillId="4" borderId="17" xfId="1" applyFont="1" applyFill="1" applyBorder="1" applyAlignment="1">
      <alignment horizontal="center" vertical="center" wrapText="1"/>
    </xf>
    <xf numFmtId="0" fontId="35" fillId="0" borderId="2" xfId="1" applyFont="1" applyBorder="1" applyAlignment="1">
      <alignment horizontal="left" wrapText="1"/>
    </xf>
    <xf numFmtId="0" fontId="25" fillId="0" borderId="0" xfId="1" applyFont="1" applyAlignment="1">
      <alignment horizontal="center"/>
    </xf>
    <xf numFmtId="0" fontId="25" fillId="0" borderId="0" xfId="1" applyFont="1" applyAlignment="1">
      <alignment horizontal="center" wrapText="1"/>
    </xf>
    <xf numFmtId="4" fontId="25" fillId="3" borderId="0" xfId="1" applyNumberFormat="1" applyFont="1" applyFill="1" applyBorder="1" applyAlignment="1">
      <alignment horizontal="right" vertical="center" wrapText="1"/>
    </xf>
    <xf numFmtId="4" fontId="25" fillId="3" borderId="0" xfId="1" applyNumberFormat="1" applyFont="1" applyFill="1" applyBorder="1" applyAlignment="1">
      <alignment horizontal="right" vertical="center" shrinkToFit="1"/>
    </xf>
    <xf numFmtId="4" fontId="25" fillId="2" borderId="0" xfId="1" applyNumberFormat="1" applyFont="1" applyFill="1" applyBorder="1" applyAlignment="1">
      <alignment horizontal="right" vertical="center" wrapText="1"/>
    </xf>
    <xf numFmtId="0" fontId="25" fillId="2" borderId="0" xfId="1" applyFont="1" applyFill="1" applyBorder="1" applyAlignment="1">
      <alignment vertical="center" wrapText="1"/>
    </xf>
    <xf numFmtId="0" fontId="25" fillId="2" borderId="0" xfId="1" applyFont="1" applyFill="1" applyBorder="1" applyAlignment="1">
      <alignment horizontal="left" vertical="center" wrapText="1"/>
    </xf>
    <xf numFmtId="0" fontId="25" fillId="2" borderId="4" xfId="1" applyFont="1" applyFill="1" applyBorder="1" applyAlignment="1">
      <alignment horizontal="left" vertical="center" wrapText="1"/>
    </xf>
    <xf numFmtId="0" fontId="25" fillId="2" borderId="5" xfId="1" applyFont="1" applyFill="1" applyBorder="1" applyAlignment="1">
      <alignment horizontal="left" vertical="center" wrapText="1"/>
    </xf>
    <xf numFmtId="0" fontId="25" fillId="2" borderId="6" xfId="1" applyFont="1" applyFill="1" applyBorder="1" applyAlignment="1">
      <alignment horizontal="left" vertical="center" wrapText="1"/>
    </xf>
    <xf numFmtId="0" fontId="27" fillId="4" borderId="1" xfId="1" applyFont="1" applyFill="1" applyBorder="1" applyAlignment="1">
      <alignment horizontal="center" vertical="center" wrapText="1"/>
    </xf>
    <xf numFmtId="0" fontId="31" fillId="4" borderId="1" xfId="1" applyFont="1" applyFill="1" applyBorder="1" applyAlignment="1">
      <alignment horizontal="center" vertical="center" wrapText="1"/>
    </xf>
    <xf numFmtId="0" fontId="22" fillId="0" borderId="19" xfId="1" applyFont="1" applyBorder="1" applyAlignment="1">
      <alignment shrinkToFit="1"/>
    </xf>
    <xf numFmtId="0" fontId="24" fillId="4" borderId="18" xfId="1" applyFont="1" applyFill="1" applyBorder="1" applyAlignment="1">
      <alignment vertical="center" wrapText="1"/>
    </xf>
    <xf numFmtId="0" fontId="24" fillId="4" borderId="19" xfId="1" applyFont="1" applyFill="1" applyBorder="1" applyAlignment="1">
      <alignment vertical="center" wrapText="1"/>
    </xf>
    <xf numFmtId="0" fontId="32" fillId="4" borderId="18" xfId="1" applyFont="1" applyFill="1" applyBorder="1" applyAlignment="1">
      <alignment horizontal="left" vertical="top" wrapText="1"/>
    </xf>
    <xf numFmtId="0" fontId="32" fillId="4" borderId="19" xfId="1" applyFont="1" applyFill="1" applyBorder="1" applyAlignment="1">
      <alignment horizontal="left" vertical="top" wrapText="1"/>
    </xf>
    <xf numFmtId="0" fontId="34" fillId="4" borderId="19" xfId="1" applyFont="1" applyFill="1" applyBorder="1" applyAlignment="1">
      <alignment horizontal="center" vertical="center" wrapText="1"/>
    </xf>
    <xf numFmtId="0" fontId="36" fillId="0" borderId="0" xfId="2"/>
    <xf numFmtId="4" fontId="36" fillId="0" borderId="0" xfId="2" applyNumberFormat="1"/>
    <xf numFmtId="0" fontId="36" fillId="0" borderId="0" xfId="2" applyAlignment="1">
      <alignment horizontal="center"/>
    </xf>
    <xf numFmtId="0" fontId="37" fillId="0" borderId="0" xfId="2" applyFont="1" applyAlignment="1">
      <alignment horizontal="center"/>
    </xf>
    <xf numFmtId="0" fontId="37" fillId="0" borderId="0" xfId="2" applyFont="1"/>
    <xf numFmtId="14" fontId="38" fillId="0" borderId="0" xfId="2" applyNumberFormat="1" applyFont="1" applyAlignment="1">
      <alignment horizontal="center"/>
    </xf>
    <xf numFmtId="4" fontId="36" fillId="0" borderId="0" xfId="2" applyNumberFormat="1" applyBorder="1"/>
    <xf numFmtId="0" fontId="36" fillId="0" borderId="0" xfId="2" applyBorder="1"/>
    <xf numFmtId="0" fontId="39" fillId="0" borderId="0" xfId="2" applyFont="1" applyFill="1" applyBorder="1"/>
    <xf numFmtId="4" fontId="36" fillId="0" borderId="1" xfId="2" applyNumberFormat="1" applyBorder="1"/>
    <xf numFmtId="0" fontId="36" fillId="0" borderId="1" xfId="2" applyBorder="1"/>
    <xf numFmtId="49" fontId="40" fillId="0" borderId="1" xfId="2" applyNumberFormat="1" applyFont="1" applyBorder="1"/>
    <xf numFmtId="4" fontId="39" fillId="0" borderId="1" xfId="2" applyNumberFormat="1" applyFont="1" applyBorder="1"/>
    <xf numFmtId="4" fontId="39" fillId="2" borderId="1" xfId="2" applyNumberFormat="1" applyFont="1" applyFill="1" applyBorder="1"/>
    <xf numFmtId="4" fontId="36" fillId="2" borderId="1" xfId="2" applyNumberFormat="1" applyFill="1" applyBorder="1"/>
    <xf numFmtId="0" fontId="36" fillId="0" borderId="1" xfId="2" applyBorder="1" applyAlignment="1">
      <alignment horizontal="center"/>
    </xf>
    <xf numFmtId="0" fontId="36" fillId="0" borderId="1" xfId="2" applyBorder="1" applyAlignment="1">
      <alignment horizontal="center"/>
    </xf>
    <xf numFmtId="0" fontId="41" fillId="0" borderId="1" xfId="2" applyFont="1" applyBorder="1" applyAlignment="1">
      <alignment horizontal="center"/>
    </xf>
    <xf numFmtId="0" fontId="37" fillId="0" borderId="1" xfId="2" applyFont="1" applyBorder="1" applyAlignment="1">
      <alignment horizontal="center"/>
    </xf>
    <xf numFmtId="0" fontId="39" fillId="0" borderId="1" xfId="2" applyFont="1" applyBorder="1" applyAlignment="1">
      <alignment horizontal="center"/>
    </xf>
    <xf numFmtId="0" fontId="41" fillId="0" borderId="1" xfId="2" applyFont="1" applyBorder="1" applyAlignment="1">
      <alignment horizontal="center" wrapText="1"/>
    </xf>
    <xf numFmtId="0" fontId="36" fillId="0" borderId="4" xfId="2" applyBorder="1" applyAlignment="1">
      <alignment horizontal="center"/>
    </xf>
    <xf numFmtId="0" fontId="36" fillId="0" borderId="5" xfId="2" applyBorder="1" applyAlignment="1">
      <alignment horizontal="center"/>
    </xf>
    <xf numFmtId="0" fontId="36" fillId="0" borderId="6" xfId="2" applyBorder="1" applyAlignment="1">
      <alignment horizontal="center"/>
    </xf>
    <xf numFmtId="0" fontId="42" fillId="0" borderId="18" xfId="2" applyFont="1" applyBorder="1" applyAlignment="1">
      <alignment horizontal="center" vertical="center" wrapText="1"/>
    </xf>
    <xf numFmtId="0" fontId="42" fillId="0" borderId="19" xfId="2" applyFont="1" applyBorder="1" applyAlignment="1">
      <alignment horizontal="center" vertical="center" wrapText="1"/>
    </xf>
    <xf numFmtId="0" fontId="36" fillId="0" borderId="1" xfId="2" applyFont="1" applyBorder="1" applyAlignment="1">
      <alignment horizontal="center"/>
    </xf>
    <xf numFmtId="0" fontId="39" fillId="0" borderId="1" xfId="2" applyFont="1" applyBorder="1" applyAlignment="1">
      <alignment horizontal="center" wrapText="1"/>
    </xf>
    <xf numFmtId="0" fontId="42" fillId="0" borderId="15" xfId="2" applyFont="1" applyBorder="1" applyAlignment="1">
      <alignment horizontal="center" vertical="center" wrapText="1"/>
    </xf>
    <xf numFmtId="0" fontId="42" fillId="0" borderId="17" xfId="2" applyFont="1" applyBorder="1" applyAlignment="1">
      <alignment horizontal="center" vertical="center" wrapText="1"/>
    </xf>
    <xf numFmtId="0" fontId="40" fillId="0" borderId="1" xfId="2" applyFont="1" applyBorder="1" applyAlignment="1">
      <alignment horizontal="center" wrapText="1"/>
    </xf>
    <xf numFmtId="0" fontId="37" fillId="0" borderId="1" xfId="2" applyFont="1" applyBorder="1" applyAlignment="1">
      <alignment horizontal="center" wrapText="1"/>
    </xf>
  </cellXfs>
  <cellStyles count="3">
    <cellStyle name="Normalny" xfId="0" builtinId="0"/>
    <cellStyle name="Normalny 2" xfId="1"/>
    <cellStyle name="Normalny 3" xfId="2"/>
  </cellStyles>
  <dxfs count="25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2"/>
  <sheetViews>
    <sheetView showGridLines="0" topLeftCell="A37" workbookViewId="0">
      <selection activeCell="G58" sqref="G58"/>
    </sheetView>
  </sheetViews>
  <sheetFormatPr defaultColWidth="9.140625" defaultRowHeight="15" x14ac:dyDescent="0.25"/>
  <cols>
    <col min="1" max="3" width="0.7109375" style="58" customWidth="1"/>
    <col min="4" max="5" width="21.42578125" style="58" customWidth="1"/>
    <col min="6" max="6" width="12.42578125" style="58" customWidth="1"/>
    <col min="7" max="7" width="12" style="58" customWidth="1"/>
    <col min="8" max="8" width="0.85546875" style="58" customWidth="1"/>
    <col min="9" max="11" width="0.7109375" style="58" customWidth="1"/>
    <col min="12" max="12" width="20" style="58" customWidth="1"/>
    <col min="13" max="13" width="22.85546875" style="58" customWidth="1"/>
    <col min="14" max="14" width="12.42578125" style="58" customWidth="1"/>
    <col min="15" max="15" width="12" style="58" customWidth="1"/>
    <col min="16" max="21" width="9.140625" style="58" hidden="1" customWidth="1"/>
    <col min="22" max="16384" width="9.140625" style="58"/>
  </cols>
  <sheetData>
    <row r="1" spans="1:22" ht="15" customHeight="1" x14ac:dyDescent="0.25"/>
    <row r="2" spans="1:22" ht="15" customHeight="1" x14ac:dyDescent="0.25">
      <c r="A2" s="119" t="s">
        <v>214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99" t="s">
        <v>213</v>
      </c>
      <c r="Q2" s="59" t="s">
        <v>213</v>
      </c>
      <c r="R2" s="59" t="s">
        <v>213</v>
      </c>
      <c r="S2" s="59" t="s">
        <v>213</v>
      </c>
      <c r="T2" s="59" t="s">
        <v>213</v>
      </c>
      <c r="U2" s="59" t="s">
        <v>213</v>
      </c>
    </row>
    <row r="3" spans="1:22" ht="15.75" customHeight="1" x14ac:dyDescent="0.25">
      <c r="A3" s="102" t="s">
        <v>212</v>
      </c>
      <c r="B3" s="101"/>
      <c r="C3" s="101"/>
      <c r="D3" s="101"/>
      <c r="E3" s="100"/>
      <c r="F3" s="118" t="s">
        <v>211</v>
      </c>
      <c r="G3" s="117"/>
      <c r="H3" s="117"/>
      <c r="I3" s="117"/>
      <c r="J3" s="117"/>
      <c r="K3" s="117"/>
      <c r="L3" s="116"/>
      <c r="M3" s="102" t="s">
        <v>210</v>
      </c>
      <c r="N3" s="101"/>
      <c r="O3" s="100"/>
      <c r="P3" s="59" t="b">
        <v>0</v>
      </c>
    </row>
    <row r="4" spans="1:22" ht="15" customHeight="1" x14ac:dyDescent="0.25">
      <c r="A4" s="112" t="s">
        <v>209</v>
      </c>
      <c r="B4" s="111"/>
      <c r="C4" s="111"/>
      <c r="D4" s="111"/>
      <c r="E4" s="110"/>
      <c r="F4" s="105" t="s">
        <v>208</v>
      </c>
      <c r="G4" s="104"/>
      <c r="H4" s="104"/>
      <c r="I4" s="104"/>
      <c r="J4" s="104"/>
      <c r="K4" s="104"/>
      <c r="L4" s="103"/>
      <c r="M4" s="112" t="s">
        <v>207</v>
      </c>
      <c r="N4" s="111"/>
      <c r="O4" s="110"/>
    </row>
    <row r="5" spans="1:22" ht="15" customHeight="1" x14ac:dyDescent="0.25">
      <c r="A5" s="112" t="s">
        <v>206</v>
      </c>
      <c r="B5" s="111"/>
      <c r="C5" s="111"/>
      <c r="D5" s="111"/>
      <c r="E5" s="110"/>
      <c r="F5" s="105" t="s">
        <v>205</v>
      </c>
      <c r="G5" s="104"/>
      <c r="H5" s="104"/>
      <c r="I5" s="104"/>
      <c r="J5" s="104"/>
      <c r="K5" s="104"/>
      <c r="L5" s="103"/>
      <c r="M5" s="115"/>
      <c r="N5" s="114"/>
      <c r="O5" s="113"/>
    </row>
    <row r="6" spans="1:22" ht="15" customHeight="1" x14ac:dyDescent="0.25">
      <c r="A6" s="112" t="s">
        <v>204</v>
      </c>
      <c r="B6" s="111"/>
      <c r="C6" s="111"/>
      <c r="D6" s="111"/>
      <c r="E6" s="110"/>
      <c r="F6" s="105" t="s">
        <v>203</v>
      </c>
      <c r="G6" s="104"/>
      <c r="H6" s="104"/>
      <c r="I6" s="104"/>
      <c r="J6" s="104"/>
      <c r="K6" s="104"/>
      <c r="L6" s="103"/>
      <c r="M6" s="109" t="s">
        <v>196</v>
      </c>
      <c r="N6" s="108"/>
      <c r="O6" s="107"/>
    </row>
    <row r="7" spans="1:22" ht="15" customHeight="1" x14ac:dyDescent="0.25">
      <c r="A7" s="98" t="s">
        <v>202</v>
      </c>
      <c r="B7" s="97"/>
      <c r="C7" s="97"/>
      <c r="D7" s="97"/>
      <c r="E7" s="96"/>
      <c r="F7" s="105" t="s">
        <v>201</v>
      </c>
      <c r="G7" s="104"/>
      <c r="H7" s="104"/>
      <c r="I7" s="104"/>
      <c r="J7" s="104"/>
      <c r="K7" s="104"/>
      <c r="L7" s="103"/>
      <c r="M7" s="109" t="s">
        <v>196</v>
      </c>
      <c r="N7" s="108"/>
      <c r="O7" s="107"/>
      <c r="Q7" s="64">
        <v>2025</v>
      </c>
    </row>
    <row r="8" spans="1:22" ht="15" customHeight="1" x14ac:dyDescent="0.25">
      <c r="A8" s="106" t="s">
        <v>200</v>
      </c>
      <c r="B8" s="101"/>
      <c r="C8" s="101"/>
      <c r="D8" s="101"/>
      <c r="E8" s="100"/>
      <c r="F8" s="105" t="str">
        <f>CONCATENATE("na dzień ",P8)</f>
        <v>na dzień 31.12.2025</v>
      </c>
      <c r="G8" s="104"/>
      <c r="H8" s="104"/>
      <c r="I8" s="104"/>
      <c r="J8" s="104"/>
      <c r="K8" s="104"/>
      <c r="L8" s="103"/>
      <c r="M8" s="102" t="str">
        <f>IF(Q8&gt;=2018,"","wysłać bez pisma przewodniego")</f>
        <v/>
      </c>
      <c r="N8" s="101"/>
      <c r="O8" s="100"/>
      <c r="P8" s="99" t="s">
        <v>199</v>
      </c>
      <c r="Q8" s="64">
        <v>2025</v>
      </c>
    </row>
    <row r="9" spans="1:22" ht="15" customHeight="1" x14ac:dyDescent="0.25">
      <c r="A9" s="98" t="s">
        <v>198</v>
      </c>
      <c r="B9" s="97"/>
      <c r="C9" s="97"/>
      <c r="D9" s="97"/>
      <c r="E9" s="96"/>
      <c r="F9" s="95" t="s">
        <v>197</v>
      </c>
      <c r="G9" s="94"/>
      <c r="H9" s="94"/>
      <c r="I9" s="94"/>
      <c r="J9" s="94"/>
      <c r="K9" s="94"/>
      <c r="L9" s="93"/>
      <c r="M9" s="92" t="s">
        <v>196</v>
      </c>
      <c r="N9" s="91"/>
      <c r="O9" s="90"/>
    </row>
    <row r="10" spans="1:22" ht="15" customHeight="1" x14ac:dyDescent="0.25"/>
    <row r="11" spans="1:22" ht="24" customHeight="1" x14ac:dyDescent="0.25">
      <c r="A11" s="89" t="s">
        <v>195</v>
      </c>
      <c r="B11" s="88"/>
      <c r="C11" s="88"/>
      <c r="D11" s="88"/>
      <c r="E11" s="87"/>
      <c r="F11" s="86" t="s">
        <v>193</v>
      </c>
      <c r="G11" s="83" t="s">
        <v>192</v>
      </c>
      <c r="H11" s="85"/>
      <c r="I11" s="84" t="s">
        <v>194</v>
      </c>
      <c r="J11" s="84"/>
      <c r="K11" s="84"/>
      <c r="L11" s="84"/>
      <c r="M11" s="84"/>
      <c r="N11" s="83" t="s">
        <v>193</v>
      </c>
      <c r="O11" s="83" t="s">
        <v>192</v>
      </c>
    </row>
    <row r="12" spans="1:22" ht="15" customHeight="1" x14ac:dyDescent="0.25">
      <c r="A12" s="78" t="str">
        <f>IF(EXACT(Q12,0),T12,"")</f>
        <v>A. Aktywa trwałe</v>
      </c>
      <c r="B12" s="78"/>
      <c r="C12" s="78"/>
      <c r="D12" s="78"/>
      <c r="E12" s="78"/>
      <c r="F12" s="80">
        <v>8505615.2799999993</v>
      </c>
      <c r="G12" s="80">
        <v>20259326.550000001</v>
      </c>
      <c r="H12" s="79"/>
      <c r="I12" s="78" t="str">
        <f>IF(EXACT(S12,0),U12," ")</f>
        <v>A. Fundusze</v>
      </c>
      <c r="J12" s="78"/>
      <c r="K12" s="78"/>
      <c r="L12" s="78"/>
      <c r="M12" s="78"/>
      <c r="N12" s="80">
        <v>7182420.21</v>
      </c>
      <c r="O12" s="80">
        <v>18720374.199999999</v>
      </c>
      <c r="P12" s="59" t="b">
        <v>1</v>
      </c>
      <c r="Q12" s="76">
        <v>0</v>
      </c>
      <c r="R12" s="59" t="b">
        <v>1</v>
      </c>
      <c r="S12" s="76">
        <v>0</v>
      </c>
      <c r="T12" s="59" t="s">
        <v>191</v>
      </c>
      <c r="U12" s="59" t="s">
        <v>190</v>
      </c>
      <c r="V12" s="59"/>
    </row>
    <row r="13" spans="1:22" ht="15" customHeight="1" x14ac:dyDescent="0.25">
      <c r="A13" s="82" t="str">
        <f>IF(EXACT(Q13,0),T13,"")</f>
        <v/>
      </c>
      <c r="B13" s="81" t="str">
        <f>IF(EXACT(Q13,1),T13,"&lt;MergeCellMark&gt;")</f>
        <v>I. Wartości niematerialne i prawne</v>
      </c>
      <c r="C13" s="81"/>
      <c r="D13" s="81"/>
      <c r="E13" s="81"/>
      <c r="F13" s="80">
        <v>0</v>
      </c>
      <c r="G13" s="80">
        <v>0</v>
      </c>
      <c r="H13" s="79"/>
      <c r="I13" s="82" t="str">
        <f>IF(EXACT(S13,0),U13," ")</f>
        <v xml:space="preserve"> </v>
      </c>
      <c r="J13" s="81" t="str">
        <f>IF(EXACT(S13,1),U13,"&lt;MergeCellMark&gt;")</f>
        <v>I. Fundusz jednostki</v>
      </c>
      <c r="K13" s="81"/>
      <c r="L13" s="81"/>
      <c r="M13" s="81"/>
      <c r="N13" s="80">
        <v>22381255.809999999</v>
      </c>
      <c r="O13" s="80">
        <v>35226644.640000001</v>
      </c>
      <c r="P13" s="59" t="b">
        <v>1</v>
      </c>
      <c r="Q13" s="76">
        <v>1</v>
      </c>
      <c r="R13" s="59" t="b">
        <v>1</v>
      </c>
      <c r="S13" s="76">
        <v>1</v>
      </c>
      <c r="T13" s="59" t="s">
        <v>189</v>
      </c>
      <c r="U13" s="59" t="s">
        <v>188</v>
      </c>
      <c r="V13" s="59"/>
    </row>
    <row r="14" spans="1:22" ht="15" customHeight="1" x14ac:dyDescent="0.25">
      <c r="A14" s="82" t="str">
        <f>IF(EXACT(Q14,0),T14,"")</f>
        <v/>
      </c>
      <c r="B14" s="81" t="str">
        <f>IF(EXACT(Q14,1),T14,"&lt;MergeCellMark&gt;")</f>
        <v>II. Rzeczowe aktywa trwałe</v>
      </c>
      <c r="C14" s="81"/>
      <c r="D14" s="81"/>
      <c r="E14" s="81"/>
      <c r="F14" s="80">
        <v>8505615.2799999993</v>
      </c>
      <c r="G14" s="80">
        <v>20259326.550000001</v>
      </c>
      <c r="H14" s="79"/>
      <c r="I14" s="82" t="str">
        <f>IF(EXACT(S14,0),U14," ")</f>
        <v xml:space="preserve"> </v>
      </c>
      <c r="J14" s="81" t="str">
        <f>IF(EXACT(S14,1),U14,"&lt;MergeCellMark&gt;")</f>
        <v>II. Wynik finansowy netto (+,-)</v>
      </c>
      <c r="K14" s="81"/>
      <c r="L14" s="81"/>
      <c r="M14" s="81"/>
      <c r="N14" s="80">
        <v>-15198835.6</v>
      </c>
      <c r="O14" s="80">
        <v>-16506270.439999999</v>
      </c>
      <c r="P14" s="59" t="b">
        <v>1</v>
      </c>
      <c r="Q14" s="76">
        <v>1</v>
      </c>
      <c r="R14" s="59" t="b">
        <v>1</v>
      </c>
      <c r="S14" s="76">
        <v>1</v>
      </c>
      <c r="T14" s="59" t="s">
        <v>187</v>
      </c>
      <c r="U14" s="59" t="s">
        <v>186</v>
      </c>
      <c r="V14" s="59"/>
    </row>
    <row r="15" spans="1:22" ht="15" customHeight="1" x14ac:dyDescent="0.25">
      <c r="A15" s="78" t="str">
        <f>IF(EXACT(Q15,0),T15,"")</f>
        <v/>
      </c>
      <c r="B15" s="78"/>
      <c r="C15" s="81" t="str">
        <f>IF(EXACT(Q15,2),T15,"&lt;MergeCellMark&gt;")</f>
        <v>1. Środki trwałe</v>
      </c>
      <c r="D15" s="81"/>
      <c r="E15" s="81"/>
      <c r="F15" s="80">
        <v>8505615.2799999993</v>
      </c>
      <c r="G15" s="80">
        <v>20259326.550000001</v>
      </c>
      <c r="H15" s="79"/>
      <c r="I15" s="78" t="str">
        <f>IF(EXACT(S15,0),U15," ")</f>
        <v xml:space="preserve"> </v>
      </c>
      <c r="J15" s="78"/>
      <c r="K15" s="81" t="str">
        <f>IF(EXACT(S15,2),U15,"&lt;MergeCellMark&gt;")</f>
        <v>1. Zysk netto (+)</v>
      </c>
      <c r="L15" s="81"/>
      <c r="M15" s="81"/>
      <c r="N15" s="80">
        <v>0</v>
      </c>
      <c r="O15" s="80">
        <v>0</v>
      </c>
      <c r="P15" s="59" t="b">
        <v>0</v>
      </c>
      <c r="Q15" s="76">
        <v>2</v>
      </c>
      <c r="R15" s="59" t="b">
        <v>0</v>
      </c>
      <c r="S15" s="76">
        <v>2</v>
      </c>
      <c r="T15" s="59" t="s">
        <v>185</v>
      </c>
      <c r="U15" s="59" t="s">
        <v>184</v>
      </c>
      <c r="V15" s="59"/>
    </row>
    <row r="16" spans="1:22" ht="15" customHeight="1" x14ac:dyDescent="0.25">
      <c r="A16" s="78" t="str">
        <f>IF(EXACT(Q16,0),T16,"")</f>
        <v/>
      </c>
      <c r="B16" s="78"/>
      <c r="C16" s="78"/>
      <c r="D16" s="81" t="str">
        <f>IF(EXACT(Q16,3),T16,"&lt;MergeCellMark&gt;")</f>
        <v>1.1. Grunty</v>
      </c>
      <c r="E16" s="81"/>
      <c r="F16" s="80">
        <v>813804.52</v>
      </c>
      <c r="G16" s="80">
        <v>813804.52</v>
      </c>
      <c r="H16" s="79"/>
      <c r="I16" s="78" t="str">
        <f>IF(EXACT(S16,0),U16," ")</f>
        <v xml:space="preserve"> </v>
      </c>
      <c r="J16" s="78"/>
      <c r="K16" s="81" t="str">
        <f>IF(EXACT(S16,2),U16,"&lt;MergeCellMark&gt;")</f>
        <v>2. Strata netto (-)</v>
      </c>
      <c r="L16" s="81"/>
      <c r="M16" s="81"/>
      <c r="N16" s="80">
        <v>15198835.6</v>
      </c>
      <c r="O16" s="80">
        <v>16506270.439999999</v>
      </c>
      <c r="P16" s="59" t="b">
        <v>0</v>
      </c>
      <c r="Q16" s="76">
        <v>3</v>
      </c>
      <c r="R16" s="59" t="b">
        <v>0</v>
      </c>
      <c r="S16" s="76">
        <v>2</v>
      </c>
      <c r="T16" s="59" t="s">
        <v>183</v>
      </c>
      <c r="U16" s="59" t="s">
        <v>182</v>
      </c>
      <c r="V16" s="59"/>
    </row>
    <row r="17" spans="1:22" ht="36" customHeight="1" x14ac:dyDescent="0.25">
      <c r="A17" s="78" t="str">
        <f>IF(EXACT(Q17,0),T17,"")</f>
        <v/>
      </c>
      <c r="B17" s="78"/>
      <c r="C17" s="78"/>
      <c r="D17" s="81" t="str">
        <f>IF(EXACT(Q17,3),T17,"&lt;MergeCellMark&gt;")</f>
        <v>1.1.1. Grunty stanowiące własność jednostki samorządu terytorialnego, przekazane w użytkowanie wieczyste innym podmiotom</v>
      </c>
      <c r="E17" s="81"/>
      <c r="F17" s="80">
        <v>0</v>
      </c>
      <c r="G17" s="80">
        <v>0</v>
      </c>
      <c r="H17" s="79"/>
      <c r="I17" s="82" t="str">
        <f>IF(EXACT(S17,0),U17," ")</f>
        <v xml:space="preserve"> </v>
      </c>
      <c r="J17" s="81" t="str">
        <f>IF(EXACT(S17,1),U17,"&lt;MergeCellMark&gt;")</f>
        <v>III. Odpisy z wyniku finansowego (nadwyżka środków obrotowych) (-)</v>
      </c>
      <c r="K17" s="81"/>
      <c r="L17" s="81"/>
      <c r="M17" s="81"/>
      <c r="N17" s="80">
        <v>0</v>
      </c>
      <c r="O17" s="80">
        <v>0</v>
      </c>
      <c r="P17" s="59" t="b">
        <v>0</v>
      </c>
      <c r="Q17" s="76">
        <v>3</v>
      </c>
      <c r="R17" s="59" t="b">
        <v>1</v>
      </c>
      <c r="S17" s="76">
        <v>1</v>
      </c>
      <c r="T17" s="59" t="s">
        <v>181</v>
      </c>
      <c r="U17" s="59" t="s">
        <v>180</v>
      </c>
      <c r="V17" s="59"/>
    </row>
    <row r="18" spans="1:22" ht="24" customHeight="1" x14ac:dyDescent="0.25">
      <c r="A18" s="78" t="str">
        <f>IF(EXACT(Q18,0),T18,"")</f>
        <v/>
      </c>
      <c r="B18" s="78"/>
      <c r="C18" s="78"/>
      <c r="D18" s="81" t="str">
        <f>IF(EXACT(Q18,3),T18,"&lt;MergeCellMark&gt;")</f>
        <v>1.2. Budynki, lokale i obiekty inżynierii lądowej i wodnej</v>
      </c>
      <c r="E18" s="81"/>
      <c r="F18" s="80">
        <v>7456048.5</v>
      </c>
      <c r="G18" s="80">
        <v>19024004.649999999</v>
      </c>
      <c r="H18" s="79"/>
      <c r="I18" s="82" t="str">
        <f>IF(EXACT(S18,0),U18," ")</f>
        <v xml:space="preserve"> </v>
      </c>
      <c r="J18" s="81" t="str">
        <f>IF(EXACT(S18,1),U18,"&lt;MergeCellMark&gt;")</f>
        <v>IV. Fundusz mienia zlikwidowanych jednostek</v>
      </c>
      <c r="K18" s="81"/>
      <c r="L18" s="81"/>
      <c r="M18" s="81"/>
      <c r="N18" s="80">
        <v>0</v>
      </c>
      <c r="O18" s="80">
        <v>0</v>
      </c>
      <c r="P18" s="59" t="b">
        <v>0</v>
      </c>
      <c r="Q18" s="76">
        <v>3</v>
      </c>
      <c r="R18" s="59" t="b">
        <v>1</v>
      </c>
      <c r="S18" s="76">
        <v>1</v>
      </c>
      <c r="T18" s="59" t="s">
        <v>179</v>
      </c>
      <c r="U18" s="59" t="s">
        <v>178</v>
      </c>
      <c r="V18" s="59"/>
    </row>
    <row r="19" spans="1:22" ht="15" customHeight="1" x14ac:dyDescent="0.25">
      <c r="A19" s="78" t="str">
        <f>IF(EXACT(Q19,0),T19,"")</f>
        <v/>
      </c>
      <c r="B19" s="78"/>
      <c r="C19" s="78"/>
      <c r="D19" s="81" t="str">
        <f>IF(EXACT(Q19,3),T19,"&lt;MergeCellMark&gt;")</f>
        <v>1.3. Urządzenia techniczne i maszyny</v>
      </c>
      <c r="E19" s="81"/>
      <c r="F19" s="80">
        <v>189062.24</v>
      </c>
      <c r="G19" s="80">
        <v>339135.67</v>
      </c>
      <c r="H19" s="79"/>
      <c r="I19" s="78" t="str">
        <f>IF(EXACT(S19,0),U19," ")</f>
        <v>B. Fundusze placówek</v>
      </c>
      <c r="J19" s="78"/>
      <c r="K19" s="78"/>
      <c r="L19" s="78"/>
      <c r="M19" s="78"/>
      <c r="N19" s="80">
        <v>0</v>
      </c>
      <c r="O19" s="80">
        <v>0</v>
      </c>
      <c r="P19" s="59" t="b">
        <v>0</v>
      </c>
      <c r="Q19" s="76">
        <v>3</v>
      </c>
      <c r="R19" s="59" t="b">
        <v>1</v>
      </c>
      <c r="S19" s="76">
        <v>0</v>
      </c>
      <c r="T19" s="59" t="s">
        <v>177</v>
      </c>
      <c r="U19" s="59" t="s">
        <v>176</v>
      </c>
      <c r="V19" s="59"/>
    </row>
    <row r="20" spans="1:22" ht="15" customHeight="1" x14ac:dyDescent="0.25">
      <c r="A20" s="78" t="str">
        <f>IF(EXACT(Q20,0),T20,"")</f>
        <v/>
      </c>
      <c r="B20" s="78"/>
      <c r="C20" s="78"/>
      <c r="D20" s="81" t="str">
        <f>IF(EXACT(Q20,3),T20,"&lt;MergeCellMark&gt;")</f>
        <v>1.4. Środki transportu</v>
      </c>
      <c r="E20" s="81"/>
      <c r="F20" s="80">
        <v>0</v>
      </c>
      <c r="G20" s="80">
        <v>0</v>
      </c>
      <c r="H20" s="79"/>
      <c r="I20" s="78" t="str">
        <f>IF(EXACT(S20,0),U20," ")</f>
        <v>C. Państwowe fundusze celowe</v>
      </c>
      <c r="J20" s="78"/>
      <c r="K20" s="78"/>
      <c r="L20" s="78"/>
      <c r="M20" s="78"/>
      <c r="N20" s="80">
        <v>0</v>
      </c>
      <c r="O20" s="80">
        <v>0</v>
      </c>
      <c r="P20" s="59" t="b">
        <v>0</v>
      </c>
      <c r="Q20" s="76">
        <v>3</v>
      </c>
      <c r="R20" s="59" t="b">
        <v>1</v>
      </c>
      <c r="S20" s="76">
        <v>0</v>
      </c>
      <c r="T20" s="59" t="s">
        <v>175</v>
      </c>
      <c r="U20" s="59" t="s">
        <v>174</v>
      </c>
      <c r="V20" s="59"/>
    </row>
    <row r="21" spans="1:22" ht="15" customHeight="1" x14ac:dyDescent="0.25">
      <c r="A21" s="78" t="str">
        <f>IF(EXACT(Q21,0),T21,"")</f>
        <v/>
      </c>
      <c r="B21" s="78"/>
      <c r="C21" s="78"/>
      <c r="D21" s="81" t="str">
        <f>IF(EXACT(Q21,3),T21,"&lt;MergeCellMark&gt;")</f>
        <v>1.5. Inne środki trwałe</v>
      </c>
      <c r="E21" s="81"/>
      <c r="F21" s="80">
        <v>46700.02</v>
      </c>
      <c r="G21" s="80">
        <v>82381.710000000006</v>
      </c>
      <c r="H21" s="79"/>
      <c r="I21" s="78" t="str">
        <f>IF(EXACT(S21,0),U21," ")</f>
        <v>D. Zobowiązania i rezerwy na zobowiązania</v>
      </c>
      <c r="J21" s="78"/>
      <c r="K21" s="78"/>
      <c r="L21" s="78"/>
      <c r="M21" s="78"/>
      <c r="N21" s="80">
        <v>1446172.71</v>
      </c>
      <c r="O21" s="80">
        <v>1652297.88</v>
      </c>
      <c r="P21" s="59" t="b">
        <v>0</v>
      </c>
      <c r="Q21" s="76">
        <v>3</v>
      </c>
      <c r="R21" s="59" t="b">
        <v>1</v>
      </c>
      <c r="S21" s="76">
        <v>0</v>
      </c>
      <c r="T21" s="59" t="s">
        <v>173</v>
      </c>
      <c r="U21" s="59" t="s">
        <v>172</v>
      </c>
      <c r="V21" s="59"/>
    </row>
    <row r="22" spans="1:22" ht="15" customHeight="1" x14ac:dyDescent="0.25">
      <c r="A22" s="78" t="str">
        <f>IF(EXACT(Q22,0),T22,"")</f>
        <v/>
      </c>
      <c r="B22" s="78"/>
      <c r="C22" s="81" t="str">
        <f>IF(EXACT(Q22,2),T22,"&lt;MergeCellMark&gt;")</f>
        <v>2. Środki trwałe w budowie (inwestycje)</v>
      </c>
      <c r="D22" s="81"/>
      <c r="E22" s="81"/>
      <c r="F22" s="80">
        <v>0</v>
      </c>
      <c r="G22" s="80">
        <v>0</v>
      </c>
      <c r="H22" s="79"/>
      <c r="I22" s="82" t="str">
        <f>IF(EXACT(S22,0),U22," ")</f>
        <v xml:space="preserve"> </v>
      </c>
      <c r="J22" s="81" t="str">
        <f>IF(EXACT(S22,1),U22,"&lt;MergeCellMark&gt;")</f>
        <v>I. Zobowiązania długoterminowe</v>
      </c>
      <c r="K22" s="81"/>
      <c r="L22" s="81"/>
      <c r="M22" s="81"/>
      <c r="N22" s="80">
        <v>0</v>
      </c>
      <c r="O22" s="80">
        <v>0</v>
      </c>
      <c r="P22" s="59" t="b">
        <v>0</v>
      </c>
      <c r="Q22" s="76">
        <v>2</v>
      </c>
      <c r="R22" s="59" t="b">
        <v>1</v>
      </c>
      <c r="S22" s="76">
        <v>1</v>
      </c>
      <c r="T22" s="59" t="s">
        <v>171</v>
      </c>
      <c r="U22" s="59" t="s">
        <v>170</v>
      </c>
      <c r="V22" s="59"/>
    </row>
    <row r="23" spans="1:22" ht="15" customHeight="1" x14ac:dyDescent="0.25">
      <c r="A23" s="78" t="str">
        <f>IF(EXACT(Q23,0),T23,"")</f>
        <v/>
      </c>
      <c r="B23" s="78"/>
      <c r="C23" s="81" t="str">
        <f>IF(EXACT(Q23,2),T23,"&lt;MergeCellMark&gt;")</f>
        <v>3. Zaliczki na środki trwałe w budowie (inwestycje)</v>
      </c>
      <c r="D23" s="81"/>
      <c r="E23" s="81"/>
      <c r="F23" s="80">
        <v>0</v>
      </c>
      <c r="G23" s="80">
        <v>0</v>
      </c>
      <c r="H23" s="79"/>
      <c r="I23" s="82" t="str">
        <f>IF(EXACT(S23,0),U23," ")</f>
        <v xml:space="preserve"> </v>
      </c>
      <c r="J23" s="81" t="str">
        <f>IF(EXACT(S23,1),U23,"&lt;MergeCellMark&gt;")</f>
        <v>II. Zobowiązania krótkoterminowe</v>
      </c>
      <c r="K23" s="81"/>
      <c r="L23" s="81"/>
      <c r="M23" s="81"/>
      <c r="N23" s="80">
        <v>1446172.71</v>
      </c>
      <c r="O23" s="80">
        <v>1652297.88</v>
      </c>
      <c r="P23" s="59" t="b">
        <v>0</v>
      </c>
      <c r="Q23" s="76">
        <v>2</v>
      </c>
      <c r="R23" s="59" t="b">
        <v>1</v>
      </c>
      <c r="S23" s="76">
        <v>1</v>
      </c>
      <c r="T23" s="59" t="s">
        <v>169</v>
      </c>
      <c r="U23" s="59" t="s">
        <v>168</v>
      </c>
      <c r="V23" s="59"/>
    </row>
    <row r="24" spans="1:22" ht="15" customHeight="1" x14ac:dyDescent="0.25">
      <c r="A24" s="82" t="str">
        <f>IF(EXACT(Q24,0),T24,"")</f>
        <v/>
      </c>
      <c r="B24" s="81" t="str">
        <f>IF(EXACT(Q24,1),T24,"&lt;MergeCellMark&gt;")</f>
        <v>III. Należności długoterminowe</v>
      </c>
      <c r="C24" s="81"/>
      <c r="D24" s="81"/>
      <c r="E24" s="81"/>
      <c r="F24" s="80">
        <v>0</v>
      </c>
      <c r="G24" s="80">
        <v>0</v>
      </c>
      <c r="H24" s="79"/>
      <c r="I24" s="78" t="str">
        <f>IF(EXACT(S24,0),U24," ")</f>
        <v xml:space="preserve"> </v>
      </c>
      <c r="J24" s="78"/>
      <c r="K24" s="81" t="str">
        <f>IF(EXACT(S24,2),U24,"&lt;MergeCellMark&gt;")</f>
        <v>1. Zobowiązania z tytułu dostaw i usług</v>
      </c>
      <c r="L24" s="81"/>
      <c r="M24" s="81"/>
      <c r="N24" s="80">
        <v>79105.63</v>
      </c>
      <c r="O24" s="80">
        <v>85568.71</v>
      </c>
      <c r="P24" s="59" t="b">
        <v>1</v>
      </c>
      <c r="Q24" s="76">
        <v>1</v>
      </c>
      <c r="R24" s="59" t="b">
        <v>0</v>
      </c>
      <c r="S24" s="76">
        <v>2</v>
      </c>
      <c r="T24" s="59" t="s">
        <v>167</v>
      </c>
      <c r="U24" s="59" t="s">
        <v>166</v>
      </c>
      <c r="V24" s="59"/>
    </row>
    <row r="25" spans="1:22" ht="15" customHeight="1" x14ac:dyDescent="0.25">
      <c r="A25" s="82" t="str">
        <f>IF(EXACT(Q25,0),T25,"")</f>
        <v/>
      </c>
      <c r="B25" s="81" t="str">
        <f>IF(EXACT(Q25,1),T25,"&lt;MergeCellMark&gt;")</f>
        <v>IV. Długoterminowe aktywa finansowe</v>
      </c>
      <c r="C25" s="81"/>
      <c r="D25" s="81"/>
      <c r="E25" s="81"/>
      <c r="F25" s="80">
        <v>0</v>
      </c>
      <c r="G25" s="80">
        <v>0</v>
      </c>
      <c r="H25" s="79"/>
      <c r="I25" s="78" t="str">
        <f>IF(EXACT(S25,0),U25," ")</f>
        <v xml:space="preserve"> </v>
      </c>
      <c r="J25" s="78"/>
      <c r="K25" s="81" t="str">
        <f>IF(EXACT(S25,2),U25,"&lt;MergeCellMark&gt;")</f>
        <v>2. Zobowiązania wobec budżetów</v>
      </c>
      <c r="L25" s="81"/>
      <c r="M25" s="81"/>
      <c r="N25" s="80">
        <v>78249.279999999999</v>
      </c>
      <c r="O25" s="80">
        <v>86502</v>
      </c>
      <c r="P25" s="59" t="b">
        <v>1</v>
      </c>
      <c r="Q25" s="76">
        <v>1</v>
      </c>
      <c r="R25" s="59" t="b">
        <v>0</v>
      </c>
      <c r="S25" s="76">
        <v>2</v>
      </c>
      <c r="T25" s="59" t="s">
        <v>165</v>
      </c>
      <c r="U25" s="59" t="s">
        <v>164</v>
      </c>
      <c r="V25" s="59"/>
    </row>
    <row r="26" spans="1:22" ht="24" customHeight="1" x14ac:dyDescent="0.25">
      <c r="A26" s="78" t="str">
        <f>IF(EXACT(Q26,0),T26,"")</f>
        <v/>
      </c>
      <c r="B26" s="78"/>
      <c r="C26" s="81" t="str">
        <f>IF(EXACT(Q26,2),T26,"&lt;MergeCellMark&gt;")</f>
        <v>1. Akcje i udziały</v>
      </c>
      <c r="D26" s="81"/>
      <c r="E26" s="81"/>
      <c r="F26" s="80">
        <v>0</v>
      </c>
      <c r="G26" s="80">
        <v>0</v>
      </c>
      <c r="H26" s="79"/>
      <c r="I26" s="78" t="str">
        <f>IF(EXACT(S26,0),U26," ")</f>
        <v xml:space="preserve"> </v>
      </c>
      <c r="J26" s="78"/>
      <c r="K26" s="81" t="str">
        <f>IF(EXACT(S26,2),U26,"&lt;MergeCellMark&gt;")</f>
        <v>3. Zobowiązania z tytułu ubezpieczeń i innych świadczeń</v>
      </c>
      <c r="L26" s="81"/>
      <c r="M26" s="81"/>
      <c r="N26" s="80">
        <v>404917.78</v>
      </c>
      <c r="O26" s="80">
        <v>486255.78</v>
      </c>
      <c r="P26" s="59" t="b">
        <v>0</v>
      </c>
      <c r="Q26" s="76">
        <v>2</v>
      </c>
      <c r="R26" s="59" t="b">
        <v>0</v>
      </c>
      <c r="S26" s="76">
        <v>2</v>
      </c>
      <c r="T26" s="59" t="s">
        <v>163</v>
      </c>
      <c r="U26" s="59" t="s">
        <v>162</v>
      </c>
      <c r="V26" s="59"/>
    </row>
    <row r="27" spans="1:22" ht="15" customHeight="1" x14ac:dyDescent="0.25">
      <c r="A27" s="78" t="str">
        <f>IF(EXACT(Q27,0),T27,"")</f>
        <v/>
      </c>
      <c r="B27" s="78"/>
      <c r="C27" s="81" t="str">
        <f>IF(EXACT(Q27,2),T27,"&lt;MergeCellMark&gt;")</f>
        <v>2. Inne papiery wartościowe</v>
      </c>
      <c r="D27" s="81"/>
      <c r="E27" s="81"/>
      <c r="F27" s="80">
        <v>0</v>
      </c>
      <c r="G27" s="80">
        <v>0</v>
      </c>
      <c r="H27" s="79"/>
      <c r="I27" s="78" t="str">
        <f>IF(EXACT(S27,0),U27," ")</f>
        <v xml:space="preserve"> </v>
      </c>
      <c r="J27" s="78"/>
      <c r="K27" s="81" t="str">
        <f>IF(EXACT(S27,2),U27,"&lt;MergeCellMark&gt;")</f>
        <v>4. Zobowiązania z tytułu wynagrodzeń</v>
      </c>
      <c r="L27" s="81"/>
      <c r="M27" s="81"/>
      <c r="N27" s="80">
        <v>801351.15</v>
      </c>
      <c r="O27" s="80">
        <v>919262</v>
      </c>
      <c r="P27" s="59" t="b">
        <v>0</v>
      </c>
      <c r="Q27" s="76">
        <v>2</v>
      </c>
      <c r="R27" s="59" t="b">
        <v>0</v>
      </c>
      <c r="S27" s="76">
        <v>2</v>
      </c>
      <c r="T27" s="59" t="s">
        <v>161</v>
      </c>
      <c r="U27" s="59" t="s">
        <v>160</v>
      </c>
      <c r="V27" s="59"/>
    </row>
    <row r="28" spans="1:22" ht="15" customHeight="1" x14ac:dyDescent="0.25">
      <c r="A28" s="78" t="str">
        <f>IF(EXACT(Q28,0),T28,"")</f>
        <v/>
      </c>
      <c r="B28" s="78"/>
      <c r="C28" s="81" t="str">
        <f>IF(EXACT(Q28,2),T28,"&lt;MergeCellMark&gt;")</f>
        <v>3. Inne długoterminowe aktywa finansowe</v>
      </c>
      <c r="D28" s="81"/>
      <c r="E28" s="81"/>
      <c r="F28" s="80">
        <v>0</v>
      </c>
      <c r="G28" s="80">
        <v>0</v>
      </c>
      <c r="H28" s="79"/>
      <c r="I28" s="78" t="str">
        <f>IF(EXACT(S28,0),U28," ")</f>
        <v xml:space="preserve"> </v>
      </c>
      <c r="J28" s="78"/>
      <c r="K28" s="81" t="str">
        <f>IF(EXACT(S28,2),U28,"&lt;MergeCellMark&gt;")</f>
        <v>5. Pozostałe zobowiązania</v>
      </c>
      <c r="L28" s="81"/>
      <c r="M28" s="81"/>
      <c r="N28" s="80">
        <v>3349.97</v>
      </c>
      <c r="O28" s="80">
        <v>4524.96</v>
      </c>
      <c r="P28" s="59" t="b">
        <v>0</v>
      </c>
      <c r="Q28" s="76">
        <v>2</v>
      </c>
      <c r="R28" s="59" t="b">
        <v>0</v>
      </c>
      <c r="S28" s="76">
        <v>2</v>
      </c>
      <c r="T28" s="59" t="s">
        <v>159</v>
      </c>
      <c r="U28" s="59" t="s">
        <v>158</v>
      </c>
      <c r="V28" s="59"/>
    </row>
    <row r="29" spans="1:22" ht="24" customHeight="1" x14ac:dyDescent="0.25">
      <c r="A29" s="82" t="str">
        <f>IF(EXACT(Q29,0),T29,"")</f>
        <v/>
      </c>
      <c r="B29" s="81" t="str">
        <f>IF(EXACT(Q29,1),T29,"&lt;MergeCellMark&gt;")</f>
        <v>V. Wartość mienia zlikwidowanych jednostek</v>
      </c>
      <c r="C29" s="81"/>
      <c r="D29" s="81"/>
      <c r="E29" s="81"/>
      <c r="F29" s="80">
        <v>0</v>
      </c>
      <c r="G29" s="80">
        <v>0</v>
      </c>
      <c r="H29" s="79"/>
      <c r="I29" s="78" t="str">
        <f>IF(EXACT(S29,0),U29," ")</f>
        <v xml:space="preserve"> </v>
      </c>
      <c r="J29" s="78"/>
      <c r="K29" s="81" t="str">
        <f>IF(EXACT(S29,2),U29,"&lt;MergeCellMark&gt;")</f>
        <v>6. Sumy obce (depozytowe, zabezpieczenie wykonania umów)</v>
      </c>
      <c r="L29" s="81"/>
      <c r="M29" s="81"/>
      <c r="N29" s="80">
        <v>0</v>
      </c>
      <c r="O29" s="80">
        <v>0</v>
      </c>
      <c r="P29" s="59" t="b">
        <v>1</v>
      </c>
      <c r="Q29" s="76">
        <v>1</v>
      </c>
      <c r="R29" s="59" t="b">
        <v>0</v>
      </c>
      <c r="S29" s="76">
        <v>2</v>
      </c>
      <c r="T29" s="59" t="s">
        <v>157</v>
      </c>
      <c r="U29" s="59" t="s">
        <v>156</v>
      </c>
      <c r="V29" s="59"/>
    </row>
    <row r="30" spans="1:22" ht="24" customHeight="1" x14ac:dyDescent="0.25">
      <c r="A30" s="78" t="str">
        <f>IF(EXACT(Q30,0),T30,"")</f>
        <v>B. Aktywa obrotowe</v>
      </c>
      <c r="B30" s="78"/>
      <c r="C30" s="78"/>
      <c r="D30" s="78"/>
      <c r="E30" s="78"/>
      <c r="F30" s="80">
        <v>122977.64</v>
      </c>
      <c r="G30" s="80">
        <v>113345.53</v>
      </c>
      <c r="H30" s="79"/>
      <c r="I30" s="78" t="str">
        <f>IF(EXACT(S30,0),U30," ")</f>
        <v xml:space="preserve"> </v>
      </c>
      <c r="J30" s="78"/>
      <c r="K30" s="81" t="str">
        <f>IF(EXACT(S30,2),U30,"&lt;MergeCellMark&gt;")</f>
        <v>7. Rozliczenia z tytułu środków na wydatki budżetowe i z tytułu dochodów budżetowych</v>
      </c>
      <c r="L30" s="81"/>
      <c r="M30" s="81"/>
      <c r="N30" s="80">
        <v>0</v>
      </c>
      <c r="O30" s="80">
        <v>0</v>
      </c>
      <c r="P30" s="59" t="b">
        <v>1</v>
      </c>
      <c r="Q30" s="76">
        <v>0</v>
      </c>
      <c r="R30" s="59" t="b">
        <v>0</v>
      </c>
      <c r="S30" s="76">
        <v>2</v>
      </c>
      <c r="T30" s="59" t="s">
        <v>155</v>
      </c>
      <c r="U30" s="59" t="s">
        <v>154</v>
      </c>
      <c r="V30" s="59"/>
    </row>
    <row r="31" spans="1:22" ht="15" customHeight="1" x14ac:dyDescent="0.25">
      <c r="A31" s="82" t="str">
        <f>IF(EXACT(Q31,0),T31,"")</f>
        <v/>
      </c>
      <c r="B31" s="81" t="str">
        <f>IF(EXACT(Q31,1),T31,"&lt;MergeCellMark&gt;")</f>
        <v>I. Zapasy</v>
      </c>
      <c r="C31" s="81"/>
      <c r="D31" s="81"/>
      <c r="E31" s="81"/>
      <c r="F31" s="80">
        <v>42968.2</v>
      </c>
      <c r="G31" s="80">
        <v>42358.51</v>
      </c>
      <c r="H31" s="79"/>
      <c r="I31" s="78" t="str">
        <f>IF(EXACT(S31,0),U31," ")</f>
        <v xml:space="preserve"> </v>
      </c>
      <c r="J31" s="78"/>
      <c r="K31" s="81" t="str">
        <f>IF(EXACT(S31,2),U31,"&lt;MergeCellMark&gt;")</f>
        <v>8. Fundusze specjalne</v>
      </c>
      <c r="L31" s="81"/>
      <c r="M31" s="81"/>
      <c r="N31" s="80">
        <v>79198.899999999994</v>
      </c>
      <c r="O31" s="80">
        <v>70184.429999999993</v>
      </c>
      <c r="P31" s="59" t="b">
        <v>1</v>
      </c>
      <c r="Q31" s="76">
        <v>1</v>
      </c>
      <c r="R31" s="59" t="b">
        <v>0</v>
      </c>
      <c r="S31" s="76">
        <v>2</v>
      </c>
      <c r="T31" s="59" t="s">
        <v>153</v>
      </c>
      <c r="U31" s="59" t="s">
        <v>152</v>
      </c>
      <c r="V31" s="59"/>
    </row>
    <row r="32" spans="1:22" ht="15" customHeight="1" x14ac:dyDescent="0.25">
      <c r="A32" s="78" t="str">
        <f>IF(EXACT(Q32,0),T32,"")</f>
        <v/>
      </c>
      <c r="B32" s="78"/>
      <c r="C32" s="81" t="str">
        <f>IF(EXACT(Q32,2),T32,"&lt;MergeCellMark&gt;")</f>
        <v>1. Materiały</v>
      </c>
      <c r="D32" s="81"/>
      <c r="E32" s="81"/>
      <c r="F32" s="80">
        <v>42968.2</v>
      </c>
      <c r="G32" s="80">
        <v>42358.51</v>
      </c>
      <c r="H32" s="79"/>
      <c r="I32" s="78" t="str">
        <f>IF(EXACT(S32,0),U32," ")</f>
        <v xml:space="preserve"> </v>
      </c>
      <c r="J32" s="78"/>
      <c r="K32" s="78"/>
      <c r="L32" s="81" t="str">
        <f>IF(EXACT(S32,3),U32,"&lt;MergeCellMark&gt;")</f>
        <v>8.1. Zakładowy Fundusz Świadczeń Socjalnych</v>
      </c>
      <c r="M32" s="81"/>
      <c r="N32" s="80">
        <v>79198.899999999994</v>
      </c>
      <c r="O32" s="80">
        <v>70184.429999999993</v>
      </c>
      <c r="P32" s="59" t="b">
        <v>0</v>
      </c>
      <c r="Q32" s="76">
        <v>2</v>
      </c>
      <c r="R32" s="59" t="b">
        <v>0</v>
      </c>
      <c r="S32" s="76">
        <v>3</v>
      </c>
      <c r="T32" s="59" t="s">
        <v>151</v>
      </c>
      <c r="U32" s="59" t="s">
        <v>150</v>
      </c>
      <c r="V32" s="59"/>
    </row>
    <row r="33" spans="1:22" ht="15" customHeight="1" x14ac:dyDescent="0.25">
      <c r="A33" s="78" t="str">
        <f>IF(EXACT(Q33,0),T33,"")</f>
        <v/>
      </c>
      <c r="B33" s="78"/>
      <c r="C33" s="81" t="str">
        <f>IF(EXACT(Q33,2),T33,"&lt;MergeCellMark&gt;")</f>
        <v>2. Półprodukty i produkty w toku</v>
      </c>
      <c r="D33" s="81"/>
      <c r="E33" s="81"/>
      <c r="F33" s="80">
        <v>0</v>
      </c>
      <c r="G33" s="80">
        <v>0</v>
      </c>
      <c r="H33" s="79"/>
      <c r="I33" s="78" t="str">
        <f>IF(EXACT(S33,0),U33," ")</f>
        <v xml:space="preserve"> </v>
      </c>
      <c r="J33" s="78"/>
      <c r="K33" s="78"/>
      <c r="L33" s="81" t="str">
        <f>IF(EXACT(S33,3),U33,"&lt;MergeCellMark&gt;")</f>
        <v>8.2. Inne fundusze</v>
      </c>
      <c r="M33" s="81"/>
      <c r="N33" s="80">
        <v>0</v>
      </c>
      <c r="O33" s="80">
        <v>0</v>
      </c>
      <c r="P33" s="59" t="b">
        <v>0</v>
      </c>
      <c r="Q33" s="76">
        <v>2</v>
      </c>
      <c r="R33" s="59" t="b">
        <v>0</v>
      </c>
      <c r="S33" s="76">
        <v>3</v>
      </c>
      <c r="T33" s="59" t="s">
        <v>149</v>
      </c>
      <c r="U33" s="59" t="s">
        <v>148</v>
      </c>
      <c r="V33" s="59"/>
    </row>
    <row r="34" spans="1:22" ht="15" customHeight="1" x14ac:dyDescent="0.25">
      <c r="A34" s="78" t="str">
        <f>IF(EXACT(Q34,0),T34,"")</f>
        <v/>
      </c>
      <c r="B34" s="78"/>
      <c r="C34" s="81" t="str">
        <f>IF(EXACT(Q34,2),T34,"&lt;MergeCellMark&gt;")</f>
        <v>3. Produkty gotowe</v>
      </c>
      <c r="D34" s="81"/>
      <c r="E34" s="81"/>
      <c r="F34" s="80">
        <v>0</v>
      </c>
      <c r="G34" s="80">
        <v>0</v>
      </c>
      <c r="H34" s="79"/>
      <c r="I34" s="82" t="str">
        <f>IF(EXACT(S34,0),U34," ")</f>
        <v xml:space="preserve"> </v>
      </c>
      <c r="J34" s="81" t="str">
        <f>IF(EXACT(S34,1),U34,"&lt;MergeCellMark&gt;")</f>
        <v>III. Rezerwy na zobowiązania</v>
      </c>
      <c r="K34" s="81"/>
      <c r="L34" s="81"/>
      <c r="M34" s="81"/>
      <c r="N34" s="80">
        <v>0</v>
      </c>
      <c r="O34" s="80">
        <v>0</v>
      </c>
      <c r="P34" s="59" t="b">
        <v>0</v>
      </c>
      <c r="Q34" s="76">
        <v>2</v>
      </c>
      <c r="R34" s="59" t="b">
        <v>1</v>
      </c>
      <c r="S34" s="76">
        <v>1</v>
      </c>
      <c r="T34" s="59" t="s">
        <v>147</v>
      </c>
      <c r="U34" s="59" t="s">
        <v>146</v>
      </c>
      <c r="V34" s="59"/>
    </row>
    <row r="35" spans="1:22" ht="15" customHeight="1" x14ac:dyDescent="0.25">
      <c r="A35" s="78" t="str">
        <f>IF(EXACT(Q35,0),T35,"")</f>
        <v/>
      </c>
      <c r="B35" s="78"/>
      <c r="C35" s="81" t="str">
        <f>IF(EXACT(Q35,2),T35,"&lt;MergeCellMark&gt;")</f>
        <v>4. Towary</v>
      </c>
      <c r="D35" s="81"/>
      <c r="E35" s="81"/>
      <c r="F35" s="80">
        <v>0</v>
      </c>
      <c r="G35" s="80">
        <v>0</v>
      </c>
      <c r="H35" s="79"/>
      <c r="I35" s="82" t="str">
        <f>IF(EXACT(S35,0),U35," ")</f>
        <v xml:space="preserve"> </v>
      </c>
      <c r="J35" s="81" t="str">
        <f>IF(EXACT(S35,1),U35,"&lt;MergeCellMark&gt;")</f>
        <v>IV. Rozliczenia międzyokresowe</v>
      </c>
      <c r="K35" s="81"/>
      <c r="L35" s="81"/>
      <c r="M35" s="81"/>
      <c r="N35" s="80">
        <v>0</v>
      </c>
      <c r="O35" s="80">
        <v>0</v>
      </c>
      <c r="P35" s="59" t="b">
        <v>0</v>
      </c>
      <c r="Q35" s="76">
        <v>2</v>
      </c>
      <c r="R35" s="59" t="b">
        <v>1</v>
      </c>
      <c r="S35" s="76">
        <v>1</v>
      </c>
      <c r="T35" s="59" t="s">
        <v>145</v>
      </c>
      <c r="U35" s="59" t="s">
        <v>130</v>
      </c>
      <c r="V35" s="59"/>
    </row>
    <row r="36" spans="1:22" ht="15" customHeight="1" x14ac:dyDescent="0.25">
      <c r="A36" s="82" t="str">
        <f>IF(EXACT(Q36,0),T36,"")</f>
        <v/>
      </c>
      <c r="B36" s="81" t="str">
        <f>IF(EXACT(Q36,1),T36,"&lt;MergeCellMark&gt;")</f>
        <v>II. Należności krótkoterminowe</v>
      </c>
      <c r="C36" s="81"/>
      <c r="D36" s="81"/>
      <c r="E36" s="81"/>
      <c r="F36" s="80">
        <v>65540.399999999994</v>
      </c>
      <c r="G36" s="80">
        <v>63174.09</v>
      </c>
      <c r="H36" s="79"/>
      <c r="I36" s="78" t="str">
        <f>IF(EXACT(S36,0),U36," ")</f>
        <v xml:space="preserve"> </v>
      </c>
      <c r="J36" s="78"/>
      <c r="K36" s="78"/>
      <c r="L36" s="78"/>
      <c r="M36" s="78"/>
      <c r="N36" s="77"/>
      <c r="O36" s="77"/>
      <c r="P36" s="59" t="b">
        <v>1</v>
      </c>
      <c r="Q36" s="76">
        <v>1</v>
      </c>
      <c r="R36" s="59"/>
      <c r="S36" s="59"/>
      <c r="T36" s="59" t="s">
        <v>144</v>
      </c>
      <c r="U36" s="59"/>
      <c r="V36" s="59"/>
    </row>
    <row r="37" spans="1:22" ht="15" customHeight="1" x14ac:dyDescent="0.25">
      <c r="A37" s="78" t="str">
        <f>IF(EXACT(Q37,0),T37,"")</f>
        <v/>
      </c>
      <c r="B37" s="78"/>
      <c r="C37" s="81" t="str">
        <f>IF(EXACT(Q37,2),T37,"&lt;MergeCellMark&gt;")</f>
        <v>1. Należności z tytułu dostaw i usług</v>
      </c>
      <c r="D37" s="81"/>
      <c r="E37" s="81"/>
      <c r="F37" s="80">
        <v>810.54</v>
      </c>
      <c r="G37" s="80">
        <v>802.59</v>
      </c>
      <c r="H37" s="79"/>
      <c r="I37" s="78" t="str">
        <f>IF(EXACT(S37,0),U37," ")</f>
        <v xml:space="preserve"> </v>
      </c>
      <c r="J37" s="78"/>
      <c r="K37" s="78"/>
      <c r="L37" s="78"/>
      <c r="M37" s="78"/>
      <c r="N37" s="77"/>
      <c r="O37" s="77"/>
      <c r="P37" s="59" t="b">
        <v>0</v>
      </c>
      <c r="Q37" s="76">
        <v>2</v>
      </c>
      <c r="R37" s="59"/>
      <c r="S37" s="59"/>
      <c r="T37" s="59" t="s">
        <v>143</v>
      </c>
      <c r="U37" s="59"/>
      <c r="V37" s="59"/>
    </row>
    <row r="38" spans="1:22" ht="15" customHeight="1" x14ac:dyDescent="0.25">
      <c r="A38" s="78" t="str">
        <f>IF(EXACT(Q38,0),T38,"")</f>
        <v/>
      </c>
      <c r="B38" s="78"/>
      <c r="C38" s="81" t="str">
        <f>IF(EXACT(Q38,2),T38,"&lt;MergeCellMark&gt;")</f>
        <v>2. Należności od budżetów</v>
      </c>
      <c r="D38" s="81"/>
      <c r="E38" s="81"/>
      <c r="F38" s="80">
        <v>0</v>
      </c>
      <c r="G38" s="80">
        <v>0</v>
      </c>
      <c r="H38" s="79"/>
      <c r="I38" s="78" t="str">
        <f>IF(EXACT(S38,0),U38," ")</f>
        <v xml:space="preserve"> </v>
      </c>
      <c r="J38" s="78"/>
      <c r="K38" s="78"/>
      <c r="L38" s="78"/>
      <c r="M38" s="78"/>
      <c r="N38" s="77"/>
      <c r="O38" s="77"/>
      <c r="P38" s="59" t="b">
        <v>0</v>
      </c>
      <c r="Q38" s="76">
        <v>2</v>
      </c>
      <c r="R38" s="59"/>
      <c r="S38" s="59"/>
      <c r="T38" s="59" t="s">
        <v>142</v>
      </c>
      <c r="U38" s="59"/>
      <c r="V38" s="59"/>
    </row>
    <row r="39" spans="1:22" ht="15" customHeight="1" x14ac:dyDescent="0.25">
      <c r="A39" s="78" t="str">
        <f>IF(EXACT(Q39,0),T39,"")</f>
        <v/>
      </c>
      <c r="B39" s="78"/>
      <c r="C39" s="81" t="str">
        <f>IF(EXACT(Q39,2),T39,"&lt;MergeCellMark&gt;")</f>
        <v>3. Należności z tytułu ubezpieczeń i innych świadczeń</v>
      </c>
      <c r="D39" s="81"/>
      <c r="E39" s="81"/>
      <c r="F39" s="80">
        <v>0</v>
      </c>
      <c r="G39" s="80">
        <v>0</v>
      </c>
      <c r="H39" s="79"/>
      <c r="I39" s="78" t="str">
        <f>IF(EXACT(S39,0),U39," ")</f>
        <v xml:space="preserve"> </v>
      </c>
      <c r="J39" s="78"/>
      <c r="K39" s="78"/>
      <c r="L39" s="78"/>
      <c r="M39" s="78"/>
      <c r="N39" s="77"/>
      <c r="O39" s="77"/>
      <c r="P39" s="59" t="b">
        <v>0</v>
      </c>
      <c r="Q39" s="76">
        <v>2</v>
      </c>
      <c r="R39" s="59"/>
      <c r="S39" s="59"/>
      <c r="T39" s="59" t="s">
        <v>141</v>
      </c>
      <c r="U39" s="59"/>
      <c r="V39" s="59"/>
    </row>
    <row r="40" spans="1:22" ht="15" customHeight="1" x14ac:dyDescent="0.25">
      <c r="A40" s="78" t="str">
        <f>IF(EXACT(Q40,0),T40,"")</f>
        <v/>
      </c>
      <c r="B40" s="78"/>
      <c r="C40" s="81" t="str">
        <f>IF(EXACT(Q40,2),T40,"&lt;MergeCellMark&gt;")</f>
        <v>4. Pozostałe należności</v>
      </c>
      <c r="D40" s="81"/>
      <c r="E40" s="81"/>
      <c r="F40" s="80">
        <v>64729.86</v>
      </c>
      <c r="G40" s="80">
        <v>62371.5</v>
      </c>
      <c r="H40" s="79"/>
      <c r="I40" s="78" t="str">
        <f>IF(EXACT(S40,0),U40," ")</f>
        <v xml:space="preserve"> </v>
      </c>
      <c r="J40" s="78"/>
      <c r="K40" s="78"/>
      <c r="L40" s="78"/>
      <c r="M40" s="78"/>
      <c r="N40" s="77"/>
      <c r="O40" s="77"/>
      <c r="P40" s="59" t="b">
        <v>0</v>
      </c>
      <c r="Q40" s="76">
        <v>2</v>
      </c>
      <c r="R40" s="59"/>
      <c r="S40" s="59"/>
      <c r="T40" s="59" t="s">
        <v>140</v>
      </c>
      <c r="U40" s="59"/>
      <c r="V40" s="59"/>
    </row>
    <row r="41" spans="1:22" ht="24" customHeight="1" x14ac:dyDescent="0.25">
      <c r="A41" s="78" t="str">
        <f>IF(EXACT(Q41,0),T41,"")</f>
        <v/>
      </c>
      <c r="B41" s="78"/>
      <c r="C41" s="81" t="str">
        <f>IF(EXACT(Q41,2),T41,"&lt;MergeCellMark&gt;")</f>
        <v>5. Rozliczenia z tytułu środków na wydatki budżetowe i z tytułu dochodów budżetowych</v>
      </c>
      <c r="D41" s="81"/>
      <c r="E41" s="81"/>
      <c r="F41" s="80">
        <v>0</v>
      </c>
      <c r="G41" s="80">
        <v>0</v>
      </c>
      <c r="H41" s="79"/>
      <c r="I41" s="78" t="str">
        <f>IF(EXACT(S41,0),U41," ")</f>
        <v xml:space="preserve"> </v>
      </c>
      <c r="J41" s="78"/>
      <c r="K41" s="78"/>
      <c r="L41" s="78"/>
      <c r="M41" s="78"/>
      <c r="N41" s="77"/>
      <c r="O41" s="77"/>
      <c r="P41" s="59" t="b">
        <v>0</v>
      </c>
      <c r="Q41" s="76">
        <v>2</v>
      </c>
      <c r="R41" s="59"/>
      <c r="S41" s="59"/>
      <c r="T41" s="59" t="s">
        <v>139</v>
      </c>
      <c r="U41" s="59"/>
      <c r="V41" s="59"/>
    </row>
    <row r="42" spans="1:22" ht="15" customHeight="1" x14ac:dyDescent="0.25">
      <c r="A42" s="82" t="str">
        <f>IF(EXACT(Q42,0),T42,"")</f>
        <v/>
      </c>
      <c r="B42" s="81" t="str">
        <f>IF(EXACT(Q42,1),T42,"&lt;MergeCellMark&gt;")</f>
        <v>III. Krótkoterminowe aktywa finansowe</v>
      </c>
      <c r="C42" s="81"/>
      <c r="D42" s="81"/>
      <c r="E42" s="81"/>
      <c r="F42" s="80">
        <v>14469.04</v>
      </c>
      <c r="G42" s="80">
        <v>7812.93</v>
      </c>
      <c r="H42" s="79"/>
      <c r="I42" s="78" t="str">
        <f>IF(EXACT(S42,0),U42," ")</f>
        <v xml:space="preserve"> </v>
      </c>
      <c r="J42" s="78"/>
      <c r="K42" s="78"/>
      <c r="L42" s="78"/>
      <c r="M42" s="78"/>
      <c r="N42" s="77"/>
      <c r="O42" s="77"/>
      <c r="P42" s="59" t="b">
        <v>1</v>
      </c>
      <c r="Q42" s="76">
        <v>1</v>
      </c>
      <c r="R42" s="59"/>
      <c r="S42" s="59"/>
      <c r="T42" s="59" t="s">
        <v>138</v>
      </c>
      <c r="U42" s="59"/>
      <c r="V42" s="59"/>
    </row>
    <row r="43" spans="1:22" ht="15" customHeight="1" x14ac:dyDescent="0.25">
      <c r="A43" s="78" t="str">
        <f>IF(EXACT(Q43,0),T43,"")</f>
        <v/>
      </c>
      <c r="B43" s="78"/>
      <c r="C43" s="81" t="str">
        <f>IF(EXACT(Q43,2),T43,"&lt;MergeCellMark&gt;")</f>
        <v>1. Środki pieniężne w kasie</v>
      </c>
      <c r="D43" s="81"/>
      <c r="E43" s="81"/>
      <c r="F43" s="80">
        <v>0</v>
      </c>
      <c r="G43" s="80">
        <v>0</v>
      </c>
      <c r="H43" s="79"/>
      <c r="I43" s="78" t="str">
        <f>IF(EXACT(S43,0),U43," ")</f>
        <v xml:space="preserve"> </v>
      </c>
      <c r="J43" s="78"/>
      <c r="K43" s="78"/>
      <c r="L43" s="78"/>
      <c r="M43" s="78"/>
      <c r="N43" s="77"/>
      <c r="O43" s="77"/>
      <c r="P43" s="59" t="b">
        <v>0</v>
      </c>
      <c r="Q43" s="76">
        <v>2</v>
      </c>
      <c r="R43" s="59"/>
      <c r="S43" s="59"/>
      <c r="T43" s="59" t="s">
        <v>137</v>
      </c>
      <c r="U43" s="59"/>
      <c r="V43" s="59"/>
    </row>
    <row r="44" spans="1:22" ht="15" customHeight="1" x14ac:dyDescent="0.25">
      <c r="A44" s="78" t="str">
        <f>IF(EXACT(Q44,0),T44,"")</f>
        <v/>
      </c>
      <c r="B44" s="78"/>
      <c r="C44" s="81" t="str">
        <f>IF(EXACT(Q44,2),T44,"&lt;MergeCellMark&gt;")</f>
        <v>2. Środki pieniężne na rachunkach bankowych</v>
      </c>
      <c r="D44" s="81"/>
      <c r="E44" s="81"/>
      <c r="F44" s="80">
        <v>14469.04</v>
      </c>
      <c r="G44" s="80">
        <v>7812.93</v>
      </c>
      <c r="H44" s="79"/>
      <c r="I44" s="78" t="str">
        <f>IF(EXACT(S44,0),U44," ")</f>
        <v xml:space="preserve"> </v>
      </c>
      <c r="J44" s="78"/>
      <c r="K44" s="78"/>
      <c r="L44" s="78"/>
      <c r="M44" s="78"/>
      <c r="N44" s="77"/>
      <c r="O44" s="77"/>
      <c r="P44" s="59" t="b">
        <v>0</v>
      </c>
      <c r="Q44" s="76">
        <v>2</v>
      </c>
      <c r="R44" s="59"/>
      <c r="S44" s="59"/>
      <c r="T44" s="59" t="s">
        <v>136</v>
      </c>
      <c r="U44" s="59"/>
      <c r="V44" s="59"/>
    </row>
    <row r="45" spans="1:22" ht="15" customHeight="1" x14ac:dyDescent="0.25">
      <c r="A45" s="78" t="str">
        <f>IF(EXACT(Q45,0),T45,"")</f>
        <v/>
      </c>
      <c r="B45" s="78"/>
      <c r="C45" s="81" t="str">
        <f>IF(EXACT(Q45,2),T45,"&lt;MergeCellMark&gt;")</f>
        <v>3. Środki pieniężne państwowego funduszu celowego</v>
      </c>
      <c r="D45" s="81"/>
      <c r="E45" s="81"/>
      <c r="F45" s="80">
        <v>0</v>
      </c>
      <c r="G45" s="80">
        <v>0</v>
      </c>
      <c r="H45" s="79"/>
      <c r="I45" s="78" t="str">
        <f>IF(EXACT(S45,0),U45," ")</f>
        <v xml:space="preserve"> </v>
      </c>
      <c r="J45" s="78"/>
      <c r="K45" s="78"/>
      <c r="L45" s="78"/>
      <c r="M45" s="78"/>
      <c r="N45" s="77"/>
      <c r="O45" s="77"/>
      <c r="P45" s="59" t="b">
        <v>0</v>
      </c>
      <c r="Q45" s="76">
        <v>2</v>
      </c>
      <c r="R45" s="59"/>
      <c r="S45" s="59"/>
      <c r="T45" s="59" t="s">
        <v>135</v>
      </c>
      <c r="U45" s="59"/>
      <c r="V45" s="59"/>
    </row>
    <row r="46" spans="1:22" ht="15" customHeight="1" x14ac:dyDescent="0.25">
      <c r="A46" s="78" t="str">
        <f>IF(EXACT(Q46,0),T46,"")</f>
        <v/>
      </c>
      <c r="B46" s="78"/>
      <c r="C46" s="81" t="str">
        <f>IF(EXACT(Q46,2),T46,"&lt;MergeCellMark&gt;")</f>
        <v>4. Inne środki pieniężne</v>
      </c>
      <c r="D46" s="81"/>
      <c r="E46" s="81"/>
      <c r="F46" s="80">
        <v>0</v>
      </c>
      <c r="G46" s="80">
        <v>0</v>
      </c>
      <c r="H46" s="79"/>
      <c r="I46" s="78" t="str">
        <f>IF(EXACT(S46,0),U46," ")</f>
        <v xml:space="preserve"> </v>
      </c>
      <c r="J46" s="78"/>
      <c r="K46" s="78"/>
      <c r="L46" s="78"/>
      <c r="M46" s="78"/>
      <c r="N46" s="77"/>
      <c r="O46" s="77"/>
      <c r="P46" s="59" t="b">
        <v>0</v>
      </c>
      <c r="Q46" s="76">
        <v>2</v>
      </c>
      <c r="R46" s="59"/>
      <c r="S46" s="59"/>
      <c r="T46" s="59" t="s">
        <v>134</v>
      </c>
      <c r="U46" s="59"/>
      <c r="V46" s="59"/>
    </row>
    <row r="47" spans="1:22" ht="15" customHeight="1" x14ac:dyDescent="0.25">
      <c r="A47" s="78" t="str">
        <f>IF(EXACT(Q47,0),T47,"")</f>
        <v/>
      </c>
      <c r="B47" s="78"/>
      <c r="C47" s="81" t="str">
        <f>IF(EXACT(Q47,2),T47,"&lt;MergeCellMark&gt;")</f>
        <v>5. Akcje lub udziały</v>
      </c>
      <c r="D47" s="81"/>
      <c r="E47" s="81"/>
      <c r="F47" s="80">
        <v>0</v>
      </c>
      <c r="G47" s="80">
        <v>0</v>
      </c>
      <c r="H47" s="79"/>
      <c r="I47" s="78" t="str">
        <f>IF(EXACT(S47,0),U47," ")</f>
        <v xml:space="preserve"> </v>
      </c>
      <c r="J47" s="78"/>
      <c r="K47" s="78"/>
      <c r="L47" s="78"/>
      <c r="M47" s="78"/>
      <c r="N47" s="77"/>
      <c r="O47" s="77"/>
      <c r="P47" s="59" t="b">
        <v>0</v>
      </c>
      <c r="Q47" s="76">
        <v>2</v>
      </c>
      <c r="R47" s="59"/>
      <c r="S47" s="59"/>
      <c r="T47" s="59" t="s">
        <v>133</v>
      </c>
      <c r="U47" s="59"/>
      <c r="V47" s="59"/>
    </row>
    <row r="48" spans="1:22" ht="15" customHeight="1" x14ac:dyDescent="0.25">
      <c r="A48" s="78" t="str">
        <f>IF(EXACT(Q48,0),T48,"")</f>
        <v/>
      </c>
      <c r="B48" s="78"/>
      <c r="C48" s="81" t="str">
        <f>IF(EXACT(Q48,2),T48,"&lt;MergeCellMark&gt;")</f>
        <v>6. Inne papiery wartościowe</v>
      </c>
      <c r="D48" s="81"/>
      <c r="E48" s="81"/>
      <c r="F48" s="80">
        <v>0</v>
      </c>
      <c r="G48" s="80">
        <v>0</v>
      </c>
      <c r="H48" s="79"/>
      <c r="I48" s="78" t="str">
        <f>IF(EXACT(S48,0),U48," ")</f>
        <v xml:space="preserve"> </v>
      </c>
      <c r="J48" s="78"/>
      <c r="K48" s="78"/>
      <c r="L48" s="78"/>
      <c r="M48" s="78"/>
      <c r="N48" s="77"/>
      <c r="O48" s="77"/>
      <c r="P48" s="59" t="b">
        <v>0</v>
      </c>
      <c r="Q48" s="76">
        <v>2</v>
      </c>
      <c r="R48" s="59"/>
      <c r="S48" s="59"/>
      <c r="T48" s="59" t="s">
        <v>132</v>
      </c>
      <c r="U48" s="59"/>
      <c r="V48" s="59"/>
    </row>
    <row r="49" spans="1:22" ht="15" customHeight="1" x14ac:dyDescent="0.25">
      <c r="A49" s="78" t="str">
        <f>IF(EXACT(Q49,0),T49,"")</f>
        <v/>
      </c>
      <c r="B49" s="78"/>
      <c r="C49" s="81" t="str">
        <f>IF(EXACT(Q49,2),T49,"&lt;MergeCellMark&gt;")</f>
        <v>7. Inne krótkoterminowe aktywa finansowe</v>
      </c>
      <c r="D49" s="81"/>
      <c r="E49" s="81"/>
      <c r="F49" s="80">
        <v>0</v>
      </c>
      <c r="G49" s="80">
        <v>0</v>
      </c>
      <c r="H49" s="79"/>
      <c r="I49" s="78" t="str">
        <f>IF(EXACT(S49,0),U49," ")</f>
        <v xml:space="preserve"> </v>
      </c>
      <c r="J49" s="78"/>
      <c r="K49" s="78"/>
      <c r="L49" s="78"/>
      <c r="M49" s="78"/>
      <c r="N49" s="77"/>
      <c r="O49" s="77"/>
      <c r="P49" s="59" t="b">
        <v>0</v>
      </c>
      <c r="Q49" s="76">
        <v>2</v>
      </c>
      <c r="R49" s="59"/>
      <c r="S49" s="59"/>
      <c r="T49" s="59" t="s">
        <v>131</v>
      </c>
      <c r="U49" s="59"/>
      <c r="V49" s="59"/>
    </row>
    <row r="50" spans="1:22" ht="15" customHeight="1" x14ac:dyDescent="0.25">
      <c r="A50" s="82" t="str">
        <f>IF(EXACT(Q50,0),T50,"")</f>
        <v/>
      </c>
      <c r="B50" s="81" t="str">
        <f>IF(EXACT(Q50,1),T50,"&lt;MergeCellMark&gt;")</f>
        <v>IV. Rozliczenia międzyokresowe</v>
      </c>
      <c r="C50" s="81"/>
      <c r="D50" s="81"/>
      <c r="E50" s="81"/>
      <c r="F50" s="80">
        <v>0</v>
      </c>
      <c r="G50" s="80">
        <v>0</v>
      </c>
      <c r="H50" s="79"/>
      <c r="I50" s="78" t="str">
        <f>IF(EXACT(S50,0),U50," ")</f>
        <v xml:space="preserve"> </v>
      </c>
      <c r="J50" s="78"/>
      <c r="K50" s="78"/>
      <c r="L50" s="78"/>
      <c r="M50" s="78"/>
      <c r="N50" s="77"/>
      <c r="O50" s="77"/>
      <c r="P50" s="59" t="b">
        <v>1</v>
      </c>
      <c r="Q50" s="76">
        <v>1</v>
      </c>
      <c r="R50" s="59"/>
      <c r="S50" s="59"/>
      <c r="T50" s="59" t="s">
        <v>130</v>
      </c>
      <c r="U50" s="59"/>
      <c r="V50" s="59"/>
    </row>
    <row r="51" spans="1:22" ht="15" customHeight="1" x14ac:dyDescent="0.25">
      <c r="A51" s="75" t="str">
        <f>"Suma aktywów"</f>
        <v>Suma aktywów</v>
      </c>
      <c r="B51" s="74"/>
      <c r="C51" s="74"/>
      <c r="D51" s="74"/>
      <c r="E51" s="73"/>
      <c r="F51" s="70">
        <v>8628592.9199999999</v>
      </c>
      <c r="G51" s="70">
        <v>20372672.079999998</v>
      </c>
      <c r="H51" s="72"/>
      <c r="I51" s="71" t="str">
        <f>"Suma pasywów"</f>
        <v>Suma pasywów</v>
      </c>
      <c r="J51" s="71"/>
      <c r="K51" s="71"/>
      <c r="L51" s="71"/>
      <c r="M51" s="71"/>
      <c r="N51" s="70">
        <v>8628592.9199999999</v>
      </c>
      <c r="O51" s="70">
        <v>20372672.079999998</v>
      </c>
    </row>
    <row r="52" spans="1:22" ht="13.5" hidden="1" customHeight="1" x14ac:dyDescent="0.25">
      <c r="A52" s="69" t="s">
        <v>129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4">
        <v>2025</v>
      </c>
    </row>
    <row r="53" spans="1:22" ht="13.5" hidden="1" customHeight="1" x14ac:dyDescent="0.25">
      <c r="A53" s="69" t="s">
        <v>128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4">
        <v>2025</v>
      </c>
    </row>
    <row r="54" spans="1:22" ht="21.75" hidden="1" customHeight="1" x14ac:dyDescent="0.25">
      <c r="A54" s="69" t="s">
        <v>127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4">
        <v>2025</v>
      </c>
    </row>
    <row r="55" spans="1:22" ht="13.5" hidden="1" customHeight="1" x14ac:dyDescent="0.25">
      <c r="A55" s="58" t="s">
        <v>126</v>
      </c>
      <c r="B55" s="68"/>
      <c r="C55" s="68"/>
      <c r="D55" s="68"/>
      <c r="E55" s="68"/>
      <c r="F55" s="68"/>
      <c r="G55" s="68"/>
      <c r="H55" s="68"/>
      <c r="I55" s="67" t="s">
        <v>125</v>
      </c>
      <c r="J55" s="67"/>
      <c r="K55" s="67"/>
      <c r="L55" s="67"/>
      <c r="M55" s="66"/>
      <c r="N55" s="66"/>
      <c r="O55" s="65"/>
      <c r="P55" s="64">
        <v>2025</v>
      </c>
    </row>
    <row r="56" spans="1:22" ht="15" customHeight="1" x14ac:dyDescent="0.25">
      <c r="C56" s="63"/>
      <c r="D56" s="63"/>
      <c r="E56" s="63"/>
      <c r="F56" s="63"/>
      <c r="P56" s="62"/>
    </row>
    <row r="57" spans="1:22" ht="36" customHeight="1" x14ac:dyDescent="0.25">
      <c r="A57" s="61" t="s">
        <v>256</v>
      </c>
      <c r="B57" s="61"/>
      <c r="C57" s="61"/>
      <c r="D57" s="61"/>
      <c r="E57" s="61" t="str">
        <f>P57&amp;CHAR(10)&amp;"......................................."&amp;CHAR(10)&amp;"rok, miesiąc, dzień"</f>
        <v>2026.03.13
.......................................
rok, miesiąc, dzień</v>
      </c>
      <c r="F57" s="61"/>
      <c r="G57" s="61" t="s">
        <v>257</v>
      </c>
      <c r="H57" s="61"/>
      <c r="I57" s="61"/>
      <c r="J57" s="61"/>
      <c r="K57" s="61"/>
      <c r="L57" s="61"/>
      <c r="M57" s="60"/>
      <c r="P57" s="59" t="s">
        <v>124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A16:C16"/>
    <mergeCell ref="D16:E16"/>
    <mergeCell ref="I16:J16"/>
    <mergeCell ref="K16:M16"/>
    <mergeCell ref="B14:E14"/>
    <mergeCell ref="J14:M14"/>
    <mergeCell ref="A15:B15"/>
    <mergeCell ref="C15:E15"/>
    <mergeCell ref="I15:J15"/>
    <mergeCell ref="K15:M15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D19:E19"/>
    <mergeCell ref="I19:M19"/>
    <mergeCell ref="A4:E4"/>
    <mergeCell ref="A5:E5"/>
    <mergeCell ref="A6:E6"/>
    <mergeCell ref="A7:E7"/>
    <mergeCell ref="A8:E8"/>
    <mergeCell ref="F5:L5"/>
    <mergeCell ref="F6:L6"/>
    <mergeCell ref="F7:L7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B29:E29"/>
    <mergeCell ref="I29:J29"/>
    <mergeCell ref="K29:M29"/>
    <mergeCell ref="A30:E30"/>
    <mergeCell ref="I30:J30"/>
    <mergeCell ref="K30:M30"/>
    <mergeCell ref="C33:E33"/>
    <mergeCell ref="I33:K33"/>
    <mergeCell ref="L33:M33"/>
    <mergeCell ref="A34:B34"/>
    <mergeCell ref="C34:E34"/>
    <mergeCell ref="J34:M34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</mergeCells>
  <conditionalFormatting sqref="O51">
    <cfRule type="expression" dxfId="24" priority="7">
      <formula>AND($O$51=0,$P$3)</formula>
    </cfRule>
  </conditionalFormatting>
  <conditionalFormatting sqref="N51">
    <cfRule type="expression" dxfId="23" priority="6">
      <formula>AND($N$51=0,$P$3)</formula>
    </cfRule>
  </conditionalFormatting>
  <conditionalFormatting sqref="N12:N50">
    <cfRule type="expression" dxfId="22" priority="9">
      <formula>AND($N12=0,$P$3)</formula>
    </cfRule>
  </conditionalFormatting>
  <conditionalFormatting sqref="O12:O50">
    <cfRule type="expression" dxfId="21" priority="8">
      <formula>AND($O12=0,$P$3)</formula>
    </cfRule>
  </conditionalFormatting>
  <conditionalFormatting sqref="F12:F50">
    <cfRule type="expression" dxfId="20" priority="10">
      <formula>AND($F12=0,$P$3)</formula>
    </cfRule>
  </conditionalFormatting>
  <conditionalFormatting sqref="G12:G50">
    <cfRule type="expression" dxfId="19" priority="11">
      <formula>AND($G12=0,$P$3)</formula>
    </cfRule>
  </conditionalFormatting>
  <conditionalFormatting sqref="G51">
    <cfRule type="expression" dxfId="18" priority="12">
      <formula>AND($G$51=0,$P$3)</formula>
    </cfRule>
  </conditionalFormatting>
  <conditionalFormatting sqref="F51">
    <cfRule type="expression" dxfId="17" priority="13">
      <formula>AND($F$51=0,$P$3)</formula>
    </cfRule>
  </conditionalFormatting>
  <conditionalFormatting sqref="I55:L55">
    <cfRule type="expression" dxfId="16" priority="5">
      <formula>AND($I55=0,$P$3)</formula>
    </cfRule>
  </conditionalFormatting>
  <conditionalFormatting sqref="A12:G50">
    <cfRule type="expression" dxfId="15" priority="4">
      <formula>$P12</formula>
    </cfRule>
  </conditionalFormatting>
  <conditionalFormatting sqref="I12:O50">
    <cfRule type="expression" dxfId="14" priority="3">
      <formula>$R12</formula>
    </cfRule>
  </conditionalFormatting>
  <conditionalFormatting sqref="M8">
    <cfRule type="expression" dxfId="13" priority="2">
      <formula>$Q8&gt;=2018</formula>
    </cfRule>
  </conditionalFormatting>
  <conditionalFormatting sqref="M7">
    <cfRule type="expression" dxfId="12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26.02.0012.44150, VULCAN sp. z o.o., licencja: bialystok, Miasto Białystok, ul. Słonimska 1, 15-950 Białystok&amp;C
&amp;"Calibri"&amp;8Strona &amp;P z &amp;N
&amp;R
&amp;"Calibri"&amp;7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topLeftCell="A37" workbookViewId="0">
      <selection activeCell="E55" sqref="E55"/>
    </sheetView>
  </sheetViews>
  <sheetFormatPr defaultColWidth="9.140625" defaultRowHeight="15" x14ac:dyDescent="0.25"/>
  <cols>
    <col min="1" max="1" width="11.28515625" style="58" customWidth="1"/>
    <col min="2" max="2" width="30" style="58" customWidth="1"/>
    <col min="3" max="3" width="19" style="58" customWidth="1"/>
    <col min="4" max="4" width="20.140625" style="58" customWidth="1"/>
    <col min="5" max="6" width="20.7109375" style="58" customWidth="1"/>
    <col min="7" max="7" width="9.140625" style="58" hidden="1" customWidth="1"/>
    <col min="8" max="16384" width="9.140625" style="58"/>
  </cols>
  <sheetData>
    <row r="1" spans="1:13" ht="15" customHeight="1" x14ac:dyDescent="0.25"/>
    <row r="2" spans="1:13" ht="15" customHeight="1" x14ac:dyDescent="0.25">
      <c r="A2" s="119" t="s">
        <v>214</v>
      </c>
      <c r="B2" s="119"/>
      <c r="C2" s="119"/>
      <c r="D2" s="119"/>
      <c r="E2" s="119"/>
      <c r="F2" s="119"/>
      <c r="G2" s="99" t="s">
        <v>213</v>
      </c>
      <c r="H2" s="59"/>
      <c r="I2" s="59"/>
      <c r="J2" s="59"/>
      <c r="K2" s="59"/>
      <c r="L2" s="59"/>
    </row>
    <row r="3" spans="1:13" ht="15.75" customHeight="1" x14ac:dyDescent="0.25">
      <c r="A3" s="102" t="s">
        <v>212</v>
      </c>
      <c r="B3" s="101"/>
      <c r="C3" s="118"/>
      <c r="D3" s="117"/>
      <c r="E3" s="102" t="s">
        <v>210</v>
      </c>
      <c r="F3" s="100"/>
      <c r="G3" s="59" t="b">
        <v>0</v>
      </c>
    </row>
    <row r="4" spans="1:13" ht="15.75" customHeight="1" x14ac:dyDescent="0.25">
      <c r="A4" s="112" t="s">
        <v>209</v>
      </c>
      <c r="B4" s="111"/>
      <c r="C4" s="137" t="str">
        <f>IF(G4,"Rachunek zysków i strat","Zestawienie zmian w funduszu jednostki")</f>
        <v>Rachunek zysków i strat</v>
      </c>
      <c r="D4" s="104"/>
      <c r="E4" s="136" t="s">
        <v>207</v>
      </c>
      <c r="F4" s="135"/>
      <c r="G4" s="59" t="b">
        <v>1</v>
      </c>
      <c r="H4" s="59"/>
    </row>
    <row r="5" spans="1:13" ht="15" customHeight="1" x14ac:dyDescent="0.25">
      <c r="A5" s="112" t="s">
        <v>206</v>
      </c>
      <c r="B5" s="111"/>
      <c r="C5" s="105" t="str">
        <f>IF(G5,"sporządzony","sporządzone")</f>
        <v>sporządzony</v>
      </c>
      <c r="D5" s="104"/>
      <c r="E5" s="136"/>
      <c r="F5" s="135"/>
      <c r="G5" s="59" t="b">
        <v>1</v>
      </c>
    </row>
    <row r="6" spans="1:13" ht="15" customHeight="1" x14ac:dyDescent="0.25">
      <c r="A6" s="112" t="s">
        <v>204</v>
      </c>
      <c r="B6" s="111"/>
      <c r="C6" s="105" t="str">
        <f>CONCATENATE("na dzień ",G6)</f>
        <v>na dzień 31.12.2025</v>
      </c>
      <c r="D6" s="104"/>
      <c r="E6" s="136"/>
      <c r="F6" s="135"/>
      <c r="G6" s="59" t="s">
        <v>199</v>
      </c>
    </row>
    <row r="7" spans="1:13" ht="15" customHeight="1" x14ac:dyDescent="0.25">
      <c r="A7" s="98" t="s">
        <v>202</v>
      </c>
      <c r="B7" s="97"/>
      <c r="C7" s="105" t="str">
        <f>IF(G4,"Wariant porównawczy","")</f>
        <v>Wariant porównawczy</v>
      </c>
      <c r="D7" s="104"/>
      <c r="E7" s="134" t="s">
        <v>196</v>
      </c>
      <c r="F7" s="133"/>
      <c r="G7" s="132">
        <v>2025</v>
      </c>
    </row>
    <row r="8" spans="1:13" ht="15" customHeight="1" x14ac:dyDescent="0.25">
      <c r="A8" s="106" t="s">
        <v>200</v>
      </c>
      <c r="B8" s="101"/>
      <c r="C8" s="105"/>
      <c r="D8" s="104"/>
      <c r="E8" s="115" t="str">
        <f>IF(G8&gt;=2018,"","wysłać bez pisma przewodniego")</f>
        <v/>
      </c>
      <c r="F8" s="113"/>
      <c r="G8" s="132">
        <v>2025</v>
      </c>
    </row>
    <row r="9" spans="1:13" ht="15" customHeight="1" x14ac:dyDescent="0.25">
      <c r="A9" s="98" t="s">
        <v>198</v>
      </c>
      <c r="B9" s="97"/>
      <c r="C9" s="95" t="s">
        <v>197</v>
      </c>
      <c r="D9" s="94"/>
      <c r="E9" s="92" t="s">
        <v>196</v>
      </c>
      <c r="F9" s="90"/>
    </row>
    <row r="10" spans="1:13" ht="15" customHeight="1" x14ac:dyDescent="0.25"/>
    <row r="11" spans="1:13" ht="25.5" customHeight="1" x14ac:dyDescent="0.25">
      <c r="A11" s="89"/>
      <c r="B11" s="88"/>
      <c r="C11" s="88"/>
      <c r="D11" s="88"/>
      <c r="E11" s="131" t="s">
        <v>255</v>
      </c>
      <c r="F11" s="130" t="s">
        <v>254</v>
      </c>
    </row>
    <row r="12" spans="1:13" ht="15" customHeight="1" x14ac:dyDescent="0.25">
      <c r="A12" s="129" t="s">
        <v>253</v>
      </c>
      <c r="B12" s="128"/>
      <c r="C12" s="128"/>
      <c r="D12" s="127"/>
      <c r="E12" s="80">
        <v>670746.5</v>
      </c>
      <c r="F12" s="80">
        <v>622545.82999999996</v>
      </c>
      <c r="G12" s="59" t="b">
        <v>1</v>
      </c>
      <c r="H12" s="59"/>
      <c r="I12" s="59"/>
      <c r="J12" s="59"/>
      <c r="K12" s="59"/>
      <c r="L12" s="59"/>
      <c r="M12" s="59"/>
    </row>
    <row r="13" spans="1:13" ht="15" customHeight="1" x14ac:dyDescent="0.25">
      <c r="A13" s="129" t="s">
        <v>252</v>
      </c>
      <c r="B13" s="128"/>
      <c r="C13" s="128"/>
      <c r="D13" s="127"/>
      <c r="E13" s="80">
        <v>662473.19999999995</v>
      </c>
      <c r="F13" s="80">
        <v>615341.06999999995</v>
      </c>
      <c r="G13" s="59" t="b">
        <v>0</v>
      </c>
      <c r="H13" s="59"/>
      <c r="I13" s="59"/>
      <c r="J13" s="59"/>
      <c r="K13" s="59"/>
      <c r="L13" s="59"/>
      <c r="M13" s="59"/>
    </row>
    <row r="14" spans="1:13" ht="15" customHeight="1" x14ac:dyDescent="0.25">
      <c r="A14" s="129" t="s">
        <v>251</v>
      </c>
      <c r="B14" s="128"/>
      <c r="C14" s="128"/>
      <c r="D14" s="127"/>
      <c r="E14" s="80">
        <v>0</v>
      </c>
      <c r="F14" s="80">
        <v>0</v>
      </c>
      <c r="G14" s="59" t="b">
        <v>0</v>
      </c>
      <c r="H14" s="59"/>
      <c r="I14" s="59"/>
      <c r="J14" s="59"/>
      <c r="K14" s="59"/>
      <c r="L14" s="59"/>
      <c r="M14" s="59"/>
    </row>
    <row r="15" spans="1:13" ht="15" customHeight="1" x14ac:dyDescent="0.25">
      <c r="A15" s="129" t="s">
        <v>250</v>
      </c>
      <c r="B15" s="128"/>
      <c r="C15" s="128"/>
      <c r="D15" s="127"/>
      <c r="E15" s="80">
        <v>0</v>
      </c>
      <c r="F15" s="80">
        <v>0</v>
      </c>
      <c r="G15" s="59" t="b">
        <v>0</v>
      </c>
      <c r="H15" s="59"/>
      <c r="I15" s="59"/>
      <c r="J15" s="59"/>
      <c r="K15" s="59"/>
      <c r="L15" s="59"/>
      <c r="M15" s="59"/>
    </row>
    <row r="16" spans="1:13" ht="15" customHeight="1" x14ac:dyDescent="0.25">
      <c r="A16" s="129" t="s">
        <v>249</v>
      </c>
      <c r="B16" s="128"/>
      <c r="C16" s="128"/>
      <c r="D16" s="127"/>
      <c r="E16" s="80">
        <v>0</v>
      </c>
      <c r="F16" s="80">
        <v>0</v>
      </c>
      <c r="G16" s="59" t="b">
        <v>0</v>
      </c>
      <c r="H16" s="59"/>
      <c r="I16" s="59"/>
      <c r="J16" s="59"/>
      <c r="K16" s="59"/>
      <c r="L16" s="59"/>
      <c r="M16" s="59"/>
    </row>
    <row r="17" spans="1:13" ht="15" customHeight="1" x14ac:dyDescent="0.25">
      <c r="A17" s="129" t="s">
        <v>248</v>
      </c>
      <c r="B17" s="128"/>
      <c r="C17" s="128"/>
      <c r="D17" s="127"/>
      <c r="E17" s="80">
        <v>0</v>
      </c>
      <c r="F17" s="80">
        <v>0</v>
      </c>
      <c r="G17" s="59" t="b">
        <v>0</v>
      </c>
      <c r="H17" s="59"/>
      <c r="I17" s="59"/>
      <c r="J17" s="59"/>
      <c r="K17" s="59"/>
      <c r="L17" s="59"/>
      <c r="M17" s="59"/>
    </row>
    <row r="18" spans="1:13" ht="15" customHeight="1" x14ac:dyDescent="0.25">
      <c r="A18" s="129" t="s">
        <v>247</v>
      </c>
      <c r="B18" s="128"/>
      <c r="C18" s="128"/>
      <c r="D18" s="127"/>
      <c r="E18" s="80">
        <v>8273.2999999999993</v>
      </c>
      <c r="F18" s="80">
        <v>7204.76</v>
      </c>
      <c r="G18" s="59" t="b">
        <v>0</v>
      </c>
      <c r="H18" s="59"/>
      <c r="I18" s="59"/>
      <c r="J18" s="59"/>
      <c r="K18" s="59"/>
      <c r="L18" s="59"/>
      <c r="M18" s="59"/>
    </row>
    <row r="19" spans="1:13" ht="15" customHeight="1" x14ac:dyDescent="0.25">
      <c r="A19" s="129" t="s">
        <v>246</v>
      </c>
      <c r="B19" s="128"/>
      <c r="C19" s="128"/>
      <c r="D19" s="127"/>
      <c r="E19" s="80">
        <v>15872503.5</v>
      </c>
      <c r="F19" s="80">
        <v>17196130.129999999</v>
      </c>
      <c r="G19" s="59" t="b">
        <v>1</v>
      </c>
      <c r="H19" s="59"/>
      <c r="I19" s="59"/>
      <c r="J19" s="59"/>
      <c r="K19" s="59"/>
      <c r="L19" s="59"/>
      <c r="M19" s="59"/>
    </row>
    <row r="20" spans="1:13" ht="15" customHeight="1" x14ac:dyDescent="0.25">
      <c r="A20" s="129" t="s">
        <v>245</v>
      </c>
      <c r="B20" s="128"/>
      <c r="C20" s="128"/>
      <c r="D20" s="127"/>
      <c r="E20" s="80">
        <v>283228.53000000003</v>
      </c>
      <c r="F20" s="80">
        <v>455485.28</v>
      </c>
      <c r="G20" s="59" t="b">
        <v>0</v>
      </c>
      <c r="H20" s="59"/>
      <c r="I20" s="59"/>
      <c r="J20" s="59"/>
      <c r="K20" s="59"/>
      <c r="L20" s="59"/>
      <c r="M20" s="59"/>
    </row>
    <row r="21" spans="1:13" ht="15" customHeight="1" x14ac:dyDescent="0.25">
      <c r="A21" s="129" t="s">
        <v>244</v>
      </c>
      <c r="B21" s="128"/>
      <c r="C21" s="128"/>
      <c r="D21" s="127"/>
      <c r="E21" s="80">
        <v>1381685.85</v>
      </c>
      <c r="F21" s="80">
        <v>1333914.05</v>
      </c>
      <c r="G21" s="59" t="b">
        <v>0</v>
      </c>
      <c r="H21" s="59"/>
      <c r="I21" s="59"/>
      <c r="J21" s="59"/>
      <c r="K21" s="59"/>
      <c r="L21" s="59"/>
      <c r="M21" s="59"/>
    </row>
    <row r="22" spans="1:13" ht="15" customHeight="1" x14ac:dyDescent="0.25">
      <c r="A22" s="129" t="s">
        <v>243</v>
      </c>
      <c r="B22" s="128"/>
      <c r="C22" s="128"/>
      <c r="D22" s="127"/>
      <c r="E22" s="80">
        <v>221825.11</v>
      </c>
      <c r="F22" s="80">
        <v>586971.87</v>
      </c>
      <c r="G22" s="59" t="b">
        <v>0</v>
      </c>
      <c r="H22" s="59"/>
      <c r="I22" s="59"/>
      <c r="J22" s="59"/>
      <c r="K22" s="59"/>
      <c r="L22" s="59"/>
      <c r="M22" s="59"/>
    </row>
    <row r="23" spans="1:13" ht="15" customHeight="1" x14ac:dyDescent="0.25">
      <c r="A23" s="129" t="s">
        <v>242</v>
      </c>
      <c r="B23" s="128"/>
      <c r="C23" s="128"/>
      <c r="D23" s="127"/>
      <c r="E23" s="80">
        <v>21657.119999999999</v>
      </c>
      <c r="F23" s="80">
        <v>24850.41</v>
      </c>
      <c r="G23" s="59" t="b">
        <v>0</v>
      </c>
      <c r="H23" s="59"/>
      <c r="I23" s="59"/>
      <c r="J23" s="59"/>
      <c r="K23" s="59"/>
      <c r="L23" s="59"/>
      <c r="M23" s="59"/>
    </row>
    <row r="24" spans="1:13" ht="15" customHeight="1" x14ac:dyDescent="0.25">
      <c r="A24" s="129" t="s">
        <v>241</v>
      </c>
      <c r="B24" s="128"/>
      <c r="C24" s="128"/>
      <c r="D24" s="127"/>
      <c r="E24" s="80">
        <v>11176753.810000001</v>
      </c>
      <c r="F24" s="80">
        <v>11845892.140000001</v>
      </c>
      <c r="G24" s="59" t="b">
        <v>0</v>
      </c>
      <c r="H24" s="59"/>
      <c r="I24" s="59"/>
      <c r="J24" s="59"/>
      <c r="K24" s="59"/>
      <c r="L24" s="59"/>
      <c r="M24" s="59"/>
    </row>
    <row r="25" spans="1:13" ht="15" customHeight="1" x14ac:dyDescent="0.25">
      <c r="A25" s="129" t="s">
        <v>240</v>
      </c>
      <c r="B25" s="128"/>
      <c r="C25" s="128"/>
      <c r="D25" s="127"/>
      <c r="E25" s="80">
        <v>2752761.62</v>
      </c>
      <c r="F25" s="80">
        <v>2905758.62</v>
      </c>
      <c r="G25" s="59" t="b">
        <v>0</v>
      </c>
      <c r="H25" s="59"/>
      <c r="I25" s="59"/>
      <c r="J25" s="59"/>
      <c r="K25" s="59"/>
      <c r="L25" s="59"/>
      <c r="M25" s="59"/>
    </row>
    <row r="26" spans="1:13" ht="15" customHeight="1" x14ac:dyDescent="0.25">
      <c r="A26" s="129" t="s">
        <v>239</v>
      </c>
      <c r="B26" s="128"/>
      <c r="C26" s="128"/>
      <c r="D26" s="127"/>
      <c r="E26" s="80">
        <v>21709.46</v>
      </c>
      <c r="F26" s="80">
        <v>12442.76</v>
      </c>
      <c r="G26" s="59" t="b">
        <v>0</v>
      </c>
      <c r="H26" s="59"/>
      <c r="I26" s="59"/>
      <c r="J26" s="59"/>
      <c r="K26" s="59"/>
      <c r="L26" s="59"/>
      <c r="M26" s="59"/>
    </row>
    <row r="27" spans="1:13" ht="15" customHeight="1" x14ac:dyDescent="0.25">
      <c r="A27" s="129" t="s">
        <v>238</v>
      </c>
      <c r="B27" s="128"/>
      <c r="C27" s="128"/>
      <c r="D27" s="127"/>
      <c r="E27" s="80">
        <v>0</v>
      </c>
      <c r="F27" s="80">
        <v>0</v>
      </c>
      <c r="G27" s="59" t="b">
        <v>0</v>
      </c>
      <c r="H27" s="59"/>
      <c r="I27" s="59"/>
      <c r="J27" s="59"/>
      <c r="K27" s="59"/>
      <c r="L27" s="59"/>
      <c r="M27" s="59"/>
    </row>
    <row r="28" spans="1:13" ht="15" customHeight="1" x14ac:dyDescent="0.25">
      <c r="A28" s="129" t="s">
        <v>237</v>
      </c>
      <c r="B28" s="128"/>
      <c r="C28" s="128"/>
      <c r="D28" s="127"/>
      <c r="E28" s="80">
        <v>12882</v>
      </c>
      <c r="F28" s="80">
        <v>30815</v>
      </c>
      <c r="G28" s="59" t="b">
        <v>0</v>
      </c>
      <c r="H28" s="59"/>
      <c r="I28" s="59"/>
      <c r="J28" s="59"/>
      <c r="K28" s="59"/>
      <c r="L28" s="59"/>
      <c r="M28" s="59"/>
    </row>
    <row r="29" spans="1:13" ht="15" customHeight="1" x14ac:dyDescent="0.25">
      <c r="A29" s="129" t="s">
        <v>236</v>
      </c>
      <c r="B29" s="128"/>
      <c r="C29" s="128"/>
      <c r="D29" s="127"/>
      <c r="E29" s="80">
        <v>0</v>
      </c>
      <c r="F29" s="80">
        <v>0</v>
      </c>
      <c r="G29" s="59" t="b">
        <v>0</v>
      </c>
      <c r="H29" s="59"/>
      <c r="I29" s="59"/>
      <c r="J29" s="59"/>
      <c r="K29" s="59"/>
      <c r="L29" s="59"/>
      <c r="M29" s="59"/>
    </row>
    <row r="30" spans="1:13" ht="15" customHeight="1" x14ac:dyDescent="0.25">
      <c r="A30" s="129" t="s">
        <v>235</v>
      </c>
      <c r="B30" s="128"/>
      <c r="C30" s="128"/>
      <c r="D30" s="127"/>
      <c r="E30" s="80">
        <v>-15201757</v>
      </c>
      <c r="F30" s="80">
        <v>-16573584.300000001</v>
      </c>
      <c r="G30" s="59" t="b">
        <v>1</v>
      </c>
      <c r="H30" s="59"/>
      <c r="I30" s="59"/>
      <c r="J30" s="59"/>
      <c r="K30" s="59"/>
      <c r="L30" s="59"/>
      <c r="M30" s="59"/>
    </row>
    <row r="31" spans="1:13" ht="15" customHeight="1" x14ac:dyDescent="0.25">
      <c r="A31" s="129" t="s">
        <v>234</v>
      </c>
      <c r="B31" s="128"/>
      <c r="C31" s="128"/>
      <c r="D31" s="127"/>
      <c r="E31" s="80">
        <v>32715.200000000001</v>
      </c>
      <c r="F31" s="80">
        <v>73478.09</v>
      </c>
      <c r="G31" s="59" t="b">
        <v>1</v>
      </c>
      <c r="H31" s="59"/>
      <c r="I31" s="59"/>
      <c r="J31" s="59"/>
      <c r="K31" s="59"/>
      <c r="L31" s="59"/>
      <c r="M31" s="59"/>
    </row>
    <row r="32" spans="1:13" ht="15" customHeight="1" x14ac:dyDescent="0.25">
      <c r="A32" s="129" t="s">
        <v>233</v>
      </c>
      <c r="B32" s="128"/>
      <c r="C32" s="128"/>
      <c r="D32" s="127"/>
      <c r="E32" s="80">
        <v>0</v>
      </c>
      <c r="F32" s="80">
        <v>0</v>
      </c>
      <c r="G32" s="59" t="b">
        <v>0</v>
      </c>
      <c r="H32" s="59"/>
      <c r="I32" s="59"/>
      <c r="J32" s="59"/>
      <c r="K32" s="59"/>
      <c r="L32" s="59"/>
      <c r="M32" s="59"/>
    </row>
    <row r="33" spans="1:13" ht="15" customHeight="1" x14ac:dyDescent="0.25">
      <c r="A33" s="129" t="s">
        <v>232</v>
      </c>
      <c r="B33" s="128"/>
      <c r="C33" s="128"/>
      <c r="D33" s="127"/>
      <c r="E33" s="80">
        <v>0</v>
      </c>
      <c r="F33" s="80">
        <v>0</v>
      </c>
      <c r="G33" s="59" t="b">
        <v>0</v>
      </c>
      <c r="H33" s="59"/>
      <c r="I33" s="59"/>
      <c r="J33" s="59"/>
      <c r="K33" s="59"/>
      <c r="L33" s="59"/>
      <c r="M33" s="59"/>
    </row>
    <row r="34" spans="1:13" ht="15" customHeight="1" x14ac:dyDescent="0.25">
      <c r="A34" s="129" t="s">
        <v>231</v>
      </c>
      <c r="B34" s="128"/>
      <c r="C34" s="128"/>
      <c r="D34" s="127"/>
      <c r="E34" s="80">
        <v>32715.200000000001</v>
      </c>
      <c r="F34" s="80">
        <v>73478.09</v>
      </c>
      <c r="G34" s="59" t="b">
        <v>0</v>
      </c>
      <c r="H34" s="59"/>
      <c r="I34" s="59"/>
      <c r="J34" s="59"/>
      <c r="K34" s="59"/>
      <c r="L34" s="59"/>
      <c r="M34" s="59"/>
    </row>
    <row r="35" spans="1:13" ht="15" customHeight="1" x14ac:dyDescent="0.25">
      <c r="A35" s="129" t="s">
        <v>230</v>
      </c>
      <c r="B35" s="128"/>
      <c r="C35" s="128"/>
      <c r="D35" s="127"/>
      <c r="E35" s="80">
        <v>30318.12</v>
      </c>
      <c r="F35" s="80">
        <v>7328.42</v>
      </c>
      <c r="G35" s="59" t="b">
        <v>1</v>
      </c>
      <c r="H35" s="59"/>
      <c r="I35" s="59"/>
      <c r="J35" s="59"/>
      <c r="K35" s="59"/>
      <c r="L35" s="59"/>
      <c r="M35" s="59"/>
    </row>
    <row r="36" spans="1:13" ht="24" customHeight="1" x14ac:dyDescent="0.25">
      <c r="A36" s="129" t="s">
        <v>229</v>
      </c>
      <c r="B36" s="128"/>
      <c r="C36" s="128"/>
      <c r="D36" s="127"/>
      <c r="E36" s="80">
        <v>20418</v>
      </c>
      <c r="F36" s="80">
        <v>0</v>
      </c>
      <c r="G36" s="59" t="b">
        <v>0</v>
      </c>
      <c r="H36" s="59"/>
      <c r="I36" s="59"/>
      <c r="J36" s="59"/>
      <c r="K36" s="59"/>
      <c r="L36" s="59"/>
      <c r="M36" s="59"/>
    </row>
    <row r="37" spans="1:13" ht="15" customHeight="1" x14ac:dyDescent="0.25">
      <c r="A37" s="129" t="s">
        <v>228</v>
      </c>
      <c r="B37" s="128"/>
      <c r="C37" s="128"/>
      <c r="D37" s="127"/>
      <c r="E37" s="80">
        <v>9900.1200000000008</v>
      </c>
      <c r="F37" s="80">
        <v>7328.42</v>
      </c>
      <c r="G37" s="59" t="b">
        <v>0</v>
      </c>
      <c r="H37" s="59"/>
      <c r="I37" s="59"/>
      <c r="J37" s="59"/>
      <c r="K37" s="59"/>
      <c r="L37" s="59"/>
      <c r="M37" s="59"/>
    </row>
    <row r="38" spans="1:13" ht="15" customHeight="1" x14ac:dyDescent="0.25">
      <c r="A38" s="129" t="s">
        <v>227</v>
      </c>
      <c r="B38" s="128"/>
      <c r="C38" s="128"/>
      <c r="D38" s="127"/>
      <c r="E38" s="80">
        <v>-15199359.92</v>
      </c>
      <c r="F38" s="80">
        <v>-16507434.630000001</v>
      </c>
      <c r="G38" s="59" t="b">
        <v>1</v>
      </c>
      <c r="H38" s="59"/>
      <c r="I38" s="59"/>
      <c r="J38" s="59"/>
      <c r="K38" s="59"/>
      <c r="L38" s="59"/>
      <c r="M38" s="59"/>
    </row>
    <row r="39" spans="1:13" ht="15" customHeight="1" x14ac:dyDescent="0.25">
      <c r="A39" s="129" t="s">
        <v>226</v>
      </c>
      <c r="B39" s="128"/>
      <c r="C39" s="128"/>
      <c r="D39" s="127"/>
      <c r="E39" s="80">
        <v>570.32000000000005</v>
      </c>
      <c r="F39" s="80">
        <v>1164.19</v>
      </c>
      <c r="G39" s="59" t="b">
        <v>1</v>
      </c>
      <c r="H39" s="59"/>
      <c r="I39" s="59"/>
      <c r="J39" s="59"/>
      <c r="K39" s="59"/>
      <c r="L39" s="59"/>
      <c r="M39" s="59"/>
    </row>
    <row r="40" spans="1:13" ht="15" customHeight="1" x14ac:dyDescent="0.25">
      <c r="A40" s="129" t="s">
        <v>225</v>
      </c>
      <c r="B40" s="128"/>
      <c r="C40" s="128"/>
      <c r="D40" s="127"/>
      <c r="E40" s="80">
        <v>0</v>
      </c>
      <c r="F40" s="80">
        <v>0</v>
      </c>
      <c r="G40" s="59" t="b">
        <v>0</v>
      </c>
      <c r="H40" s="59"/>
      <c r="I40" s="59"/>
      <c r="J40" s="59"/>
      <c r="K40" s="59"/>
      <c r="L40" s="59"/>
      <c r="M40" s="59"/>
    </row>
    <row r="41" spans="1:13" ht="15" customHeight="1" x14ac:dyDescent="0.25">
      <c r="A41" s="129" t="s">
        <v>224</v>
      </c>
      <c r="B41" s="128"/>
      <c r="C41" s="128"/>
      <c r="D41" s="127"/>
      <c r="E41" s="80">
        <v>570.32000000000005</v>
      </c>
      <c r="F41" s="80">
        <v>1164.19</v>
      </c>
      <c r="G41" s="59" t="b">
        <v>0</v>
      </c>
      <c r="H41" s="59"/>
      <c r="I41" s="59"/>
      <c r="J41" s="59"/>
      <c r="K41" s="59"/>
      <c r="L41" s="59"/>
      <c r="M41" s="59"/>
    </row>
    <row r="42" spans="1:13" ht="15" customHeight="1" x14ac:dyDescent="0.25">
      <c r="A42" s="129" t="s">
        <v>223</v>
      </c>
      <c r="B42" s="128"/>
      <c r="C42" s="128"/>
      <c r="D42" s="127"/>
      <c r="E42" s="80">
        <v>0</v>
      </c>
      <c r="F42" s="80">
        <v>0</v>
      </c>
      <c r="G42" s="59" t="b">
        <v>0</v>
      </c>
      <c r="H42" s="59"/>
      <c r="I42" s="59"/>
      <c r="J42" s="59"/>
      <c r="K42" s="59"/>
      <c r="L42" s="59"/>
      <c r="M42" s="59"/>
    </row>
    <row r="43" spans="1:13" ht="15" customHeight="1" x14ac:dyDescent="0.25">
      <c r="A43" s="129" t="s">
        <v>222</v>
      </c>
      <c r="B43" s="128"/>
      <c r="C43" s="128"/>
      <c r="D43" s="127"/>
      <c r="E43" s="80">
        <v>46</v>
      </c>
      <c r="F43" s="80">
        <v>0</v>
      </c>
      <c r="G43" s="59" t="b">
        <v>1</v>
      </c>
      <c r="H43" s="59"/>
      <c r="I43" s="59"/>
      <c r="J43" s="59"/>
      <c r="K43" s="59"/>
      <c r="L43" s="59"/>
      <c r="M43" s="59"/>
    </row>
    <row r="44" spans="1:13" ht="15" customHeight="1" x14ac:dyDescent="0.25">
      <c r="A44" s="129" t="s">
        <v>221</v>
      </c>
      <c r="B44" s="128"/>
      <c r="C44" s="128"/>
      <c r="D44" s="127"/>
      <c r="E44" s="80">
        <v>0</v>
      </c>
      <c r="F44" s="80">
        <v>0</v>
      </c>
      <c r="G44" s="59" t="b">
        <v>0</v>
      </c>
      <c r="H44" s="59"/>
      <c r="I44" s="59"/>
      <c r="J44" s="59"/>
      <c r="K44" s="59"/>
      <c r="L44" s="59"/>
      <c r="M44" s="59"/>
    </row>
    <row r="45" spans="1:13" ht="15" customHeight="1" x14ac:dyDescent="0.25">
      <c r="A45" s="129" t="s">
        <v>220</v>
      </c>
      <c r="B45" s="128"/>
      <c r="C45" s="128"/>
      <c r="D45" s="127"/>
      <c r="E45" s="80">
        <v>46</v>
      </c>
      <c r="F45" s="80">
        <v>0</v>
      </c>
      <c r="G45" s="59" t="b">
        <v>0</v>
      </c>
      <c r="H45" s="59"/>
      <c r="I45" s="59"/>
      <c r="J45" s="59"/>
      <c r="K45" s="59"/>
      <c r="L45" s="59"/>
      <c r="M45" s="59"/>
    </row>
    <row r="46" spans="1:13" ht="15" customHeight="1" x14ac:dyDescent="0.25">
      <c r="A46" s="129" t="s">
        <v>219</v>
      </c>
      <c r="B46" s="128"/>
      <c r="C46" s="128"/>
      <c r="D46" s="127"/>
      <c r="E46" s="80">
        <v>-15198835.6</v>
      </c>
      <c r="F46" s="80">
        <v>-16506270.439999999</v>
      </c>
      <c r="G46" s="59" t="b">
        <v>1</v>
      </c>
      <c r="H46" s="59"/>
      <c r="I46" s="59"/>
      <c r="J46" s="59"/>
      <c r="K46" s="59"/>
      <c r="L46" s="59"/>
      <c r="M46" s="59"/>
    </row>
    <row r="47" spans="1:13" ht="15" customHeight="1" x14ac:dyDescent="0.25">
      <c r="A47" s="129" t="s">
        <v>218</v>
      </c>
      <c r="B47" s="128"/>
      <c r="C47" s="128"/>
      <c r="D47" s="127"/>
      <c r="E47" s="80">
        <v>0</v>
      </c>
      <c r="F47" s="80">
        <v>0</v>
      </c>
      <c r="G47" s="59" t="b">
        <v>1</v>
      </c>
      <c r="H47" s="59"/>
      <c r="I47" s="59"/>
      <c r="J47" s="59"/>
      <c r="K47" s="59"/>
      <c r="L47" s="59"/>
      <c r="M47" s="59"/>
    </row>
    <row r="48" spans="1:13" ht="15" customHeight="1" x14ac:dyDescent="0.25">
      <c r="A48" s="129" t="s">
        <v>217</v>
      </c>
      <c r="B48" s="128"/>
      <c r="C48" s="128"/>
      <c r="D48" s="127"/>
      <c r="E48" s="80">
        <v>0</v>
      </c>
      <c r="F48" s="80">
        <v>0</v>
      </c>
      <c r="G48" s="59" t="b">
        <v>1</v>
      </c>
      <c r="H48" s="59"/>
      <c r="I48" s="59"/>
      <c r="J48" s="59"/>
      <c r="K48" s="59"/>
      <c r="L48" s="59"/>
      <c r="M48" s="59"/>
    </row>
    <row r="49" spans="1:13" ht="15" customHeight="1" x14ac:dyDescent="0.25">
      <c r="A49" s="129" t="s">
        <v>216</v>
      </c>
      <c r="B49" s="128"/>
      <c r="C49" s="128"/>
      <c r="D49" s="127"/>
      <c r="E49" s="80">
        <v>-15198835.6</v>
      </c>
      <c r="F49" s="80">
        <v>-16506270.439999999</v>
      </c>
      <c r="G49" s="59" t="b">
        <v>1</v>
      </c>
      <c r="H49" s="59"/>
      <c r="I49" s="59"/>
      <c r="J49" s="59"/>
      <c r="K49" s="59"/>
      <c r="L49" s="59"/>
      <c r="M49" s="59"/>
    </row>
    <row r="50" spans="1:13" ht="15" customHeight="1" x14ac:dyDescent="0.25">
      <c r="A50" s="126"/>
      <c r="B50" s="126"/>
      <c r="C50" s="126"/>
      <c r="D50" s="126"/>
      <c r="E50" s="125"/>
      <c r="F50" s="124"/>
      <c r="G50" s="59"/>
      <c r="H50" s="59"/>
      <c r="I50" s="59"/>
      <c r="J50" s="59"/>
      <c r="K50" s="59"/>
      <c r="L50" s="59"/>
      <c r="M50" s="59"/>
    </row>
    <row r="51" spans="1:13" ht="13.5" hidden="1" customHeight="1" x14ac:dyDescent="0.25">
      <c r="A51" s="69" t="s">
        <v>215</v>
      </c>
      <c r="B51" s="69"/>
      <c r="C51" s="69"/>
      <c r="D51" s="69"/>
      <c r="E51" s="65"/>
      <c r="F51" s="65"/>
      <c r="G51" s="64">
        <v>2025</v>
      </c>
    </row>
    <row r="52" spans="1:13" ht="15" customHeight="1" x14ac:dyDescent="0.25">
      <c r="A52" s="69"/>
      <c r="B52" s="69"/>
      <c r="C52" s="69"/>
      <c r="D52" s="69"/>
      <c r="E52" s="122"/>
      <c r="F52" s="123">
        <v>0</v>
      </c>
      <c r="G52" s="59" t="b">
        <v>0</v>
      </c>
    </row>
    <row r="53" spans="1:13" ht="15" customHeight="1" x14ac:dyDescent="0.25">
      <c r="A53" s="68"/>
      <c r="B53" s="68"/>
      <c r="C53" s="68"/>
      <c r="D53" s="68"/>
      <c r="E53" s="122"/>
      <c r="F53" s="122"/>
      <c r="G53" s="59"/>
    </row>
    <row r="54" spans="1:13" ht="36" customHeight="1" x14ac:dyDescent="0.25">
      <c r="A54" s="121" t="s">
        <v>256</v>
      </c>
      <c r="B54" s="121"/>
      <c r="C54" s="121" t="str">
        <f>G54&amp;CHAR(10)&amp;"......................................."&amp;CHAR(10)&amp;"rok, miesiąc, dzień"</f>
        <v>2026.03.13
.......................................
rok, miesiąc, dzień</v>
      </c>
      <c r="D54" s="121"/>
      <c r="E54" s="121" t="s">
        <v>257</v>
      </c>
      <c r="F54" s="120"/>
      <c r="G54" s="59" t="s">
        <v>124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12:D12"/>
    <mergeCell ref="A54:B54"/>
    <mergeCell ref="A51:D51"/>
    <mergeCell ref="C9:D9"/>
    <mergeCell ref="A52:D52"/>
    <mergeCell ref="A13:D13"/>
    <mergeCell ref="A14:D14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C5:D5"/>
    <mergeCell ref="C6:D6"/>
    <mergeCell ref="C7:D7"/>
    <mergeCell ref="C8:D8"/>
    <mergeCell ref="A3:B3"/>
    <mergeCell ref="A4:B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</mergeCells>
  <conditionalFormatting sqref="A12:F49">
    <cfRule type="expression" dxfId="11" priority="6">
      <formula>$G12</formula>
    </cfRule>
  </conditionalFormatting>
  <conditionalFormatting sqref="E12:E49">
    <cfRule type="expression" dxfId="10" priority="5">
      <formula>AND($G$3,$E12=0)</formula>
    </cfRule>
  </conditionalFormatting>
  <conditionalFormatting sqref="F12:F49">
    <cfRule type="expression" dxfId="9" priority="4">
      <formula>AND($G$3,$F12=0)</formula>
    </cfRule>
  </conditionalFormatting>
  <conditionalFormatting sqref="F52">
    <cfRule type="expression" dxfId="8" priority="3">
      <formula>OR($G52=FALSE,AND($G$3,$F52=0))</formula>
    </cfRule>
  </conditionalFormatting>
  <conditionalFormatting sqref="E7">
    <cfRule type="expression" dxfId="7" priority="1">
      <formula>$G7&lt;2018</formula>
    </cfRule>
  </conditionalFormatting>
  <conditionalFormatting sqref="F7">
    <cfRule type="expression" dxfId="6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26.02.0012.44150, VULCAN sp. z o.o., licencja: bialystok, Miasto Białystok, ul. Słonimska 1, 15-950 Białystok&amp;C
&amp;"Calibri"&amp;8Strona &amp;P z &amp;N
&amp;R
&amp;"Calibri"&amp;7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opLeftCell="A25" workbookViewId="0">
      <selection activeCell="F45" sqref="F45"/>
    </sheetView>
  </sheetViews>
  <sheetFormatPr defaultColWidth="9.140625" defaultRowHeight="15" x14ac:dyDescent="0.25"/>
  <cols>
    <col min="1" max="1" width="11.28515625" style="58" customWidth="1"/>
    <col min="2" max="2" width="30" style="58" customWidth="1"/>
    <col min="3" max="3" width="19" style="58" customWidth="1"/>
    <col min="4" max="4" width="20.140625" style="58" customWidth="1"/>
    <col min="5" max="6" width="20.7109375" style="58" customWidth="1"/>
    <col min="7" max="7" width="9.140625" style="58" hidden="1" customWidth="1"/>
    <col min="8" max="16384" width="9.140625" style="58"/>
  </cols>
  <sheetData>
    <row r="1" spans="1:13" ht="15" customHeight="1" x14ac:dyDescent="0.25"/>
    <row r="2" spans="1:13" ht="15" customHeight="1" x14ac:dyDescent="0.25">
      <c r="A2" s="119" t="s">
        <v>214</v>
      </c>
      <c r="B2" s="119"/>
      <c r="C2" s="119"/>
      <c r="D2" s="119"/>
      <c r="E2" s="119"/>
      <c r="F2" s="119"/>
      <c r="G2" s="99" t="s">
        <v>213</v>
      </c>
      <c r="H2" s="59"/>
      <c r="I2" s="59"/>
      <c r="J2" s="59"/>
      <c r="K2" s="59"/>
      <c r="L2" s="59"/>
    </row>
    <row r="3" spans="1:13" ht="15.75" customHeight="1" x14ac:dyDescent="0.25">
      <c r="A3" s="102" t="s">
        <v>212</v>
      </c>
      <c r="B3" s="101"/>
      <c r="C3" s="118"/>
      <c r="D3" s="117"/>
      <c r="E3" s="102" t="s">
        <v>210</v>
      </c>
      <c r="F3" s="100"/>
      <c r="G3" s="59" t="b">
        <v>0</v>
      </c>
    </row>
    <row r="4" spans="1:13" ht="31.5" customHeight="1" x14ac:dyDescent="0.25">
      <c r="A4" s="112" t="s">
        <v>209</v>
      </c>
      <c r="B4" s="111"/>
      <c r="C4" s="137" t="str">
        <f>IF(G4,"Rachunek zysków i strat","Zestawienie zmian w funduszu jednostki")</f>
        <v>Zestawienie zmian w funduszu jednostki</v>
      </c>
      <c r="D4" s="104"/>
      <c r="E4" s="136" t="s">
        <v>207</v>
      </c>
      <c r="F4" s="135"/>
      <c r="G4" s="59" t="b">
        <v>0</v>
      </c>
      <c r="H4" s="59"/>
    </row>
    <row r="5" spans="1:13" ht="15" customHeight="1" x14ac:dyDescent="0.25">
      <c r="A5" s="112" t="s">
        <v>206</v>
      </c>
      <c r="B5" s="111"/>
      <c r="C5" s="105" t="str">
        <f>IF(G5,"sporządzony","sporządzone")</f>
        <v>sporządzone</v>
      </c>
      <c r="D5" s="104"/>
      <c r="E5" s="136"/>
      <c r="F5" s="135"/>
      <c r="G5" s="59" t="b">
        <v>0</v>
      </c>
    </row>
    <row r="6" spans="1:13" ht="15" customHeight="1" x14ac:dyDescent="0.25">
      <c r="A6" s="112" t="s">
        <v>204</v>
      </c>
      <c r="B6" s="111"/>
      <c r="C6" s="105" t="str">
        <f>CONCATENATE("na dzień ",G6)</f>
        <v>na dzień 31.12.2025</v>
      </c>
      <c r="D6" s="104"/>
      <c r="E6" s="136"/>
      <c r="F6" s="135"/>
      <c r="G6" s="59" t="s">
        <v>199</v>
      </c>
    </row>
    <row r="7" spans="1:13" ht="15" customHeight="1" x14ac:dyDescent="0.25">
      <c r="A7" s="98" t="s">
        <v>202</v>
      </c>
      <c r="B7" s="97"/>
      <c r="C7" s="105" t="str">
        <f>IF(G4,"Wariant porównawczy","")</f>
        <v/>
      </c>
      <c r="D7" s="104"/>
      <c r="E7" s="134" t="s">
        <v>196</v>
      </c>
      <c r="F7" s="133"/>
      <c r="G7" s="132">
        <v>2025</v>
      </c>
    </row>
    <row r="8" spans="1:13" ht="15" customHeight="1" x14ac:dyDescent="0.25">
      <c r="A8" s="106" t="s">
        <v>200</v>
      </c>
      <c r="B8" s="101"/>
      <c r="C8" s="105"/>
      <c r="D8" s="104"/>
      <c r="E8" s="115" t="str">
        <f>IF(G8&gt;=2018,"","wysłać bez pisma przewodniego")</f>
        <v/>
      </c>
      <c r="F8" s="113"/>
      <c r="G8" s="132">
        <v>2025</v>
      </c>
    </row>
    <row r="9" spans="1:13" ht="15" customHeight="1" x14ac:dyDescent="0.25">
      <c r="A9" s="98" t="s">
        <v>198</v>
      </c>
      <c r="B9" s="97"/>
      <c r="C9" s="95" t="s">
        <v>197</v>
      </c>
      <c r="D9" s="94"/>
      <c r="E9" s="92" t="s">
        <v>196</v>
      </c>
      <c r="F9" s="90"/>
    </row>
    <row r="10" spans="1:13" ht="15" customHeight="1" x14ac:dyDescent="0.25"/>
    <row r="11" spans="1:13" ht="25.5" customHeight="1" x14ac:dyDescent="0.25">
      <c r="A11" s="89"/>
      <c r="B11" s="88"/>
      <c r="C11" s="88"/>
      <c r="D11" s="88"/>
      <c r="E11" s="131" t="s">
        <v>255</v>
      </c>
      <c r="F11" s="130" t="s">
        <v>254</v>
      </c>
    </row>
    <row r="12" spans="1:13" ht="15" customHeight="1" x14ac:dyDescent="0.25">
      <c r="A12" s="129" t="s">
        <v>283</v>
      </c>
      <c r="B12" s="128"/>
      <c r="C12" s="128"/>
      <c r="D12" s="127"/>
      <c r="E12" s="80">
        <v>19484334.489999998</v>
      </c>
      <c r="F12" s="80">
        <v>22381255.809999999</v>
      </c>
      <c r="G12" s="59" t="b">
        <v>1</v>
      </c>
      <c r="H12" s="59"/>
      <c r="I12" s="59"/>
      <c r="J12" s="59"/>
      <c r="K12" s="59"/>
      <c r="L12" s="59"/>
      <c r="M12" s="59"/>
    </row>
    <row r="13" spans="1:13" ht="15" customHeight="1" x14ac:dyDescent="0.25">
      <c r="A13" s="129" t="s">
        <v>282</v>
      </c>
      <c r="B13" s="128"/>
      <c r="C13" s="128"/>
      <c r="D13" s="127"/>
      <c r="E13" s="80">
        <v>14909754</v>
      </c>
      <c r="F13" s="80">
        <v>28099433.649999999</v>
      </c>
      <c r="G13" s="59" t="b">
        <v>0</v>
      </c>
      <c r="H13" s="59"/>
      <c r="I13" s="59"/>
      <c r="J13" s="59"/>
      <c r="K13" s="59"/>
      <c r="L13" s="59"/>
      <c r="M13" s="59"/>
    </row>
    <row r="14" spans="1:13" ht="15" customHeight="1" x14ac:dyDescent="0.25">
      <c r="A14" s="129" t="s">
        <v>281</v>
      </c>
      <c r="B14" s="128"/>
      <c r="C14" s="128"/>
      <c r="D14" s="127"/>
      <c r="E14" s="80">
        <v>0</v>
      </c>
      <c r="F14" s="80">
        <v>0</v>
      </c>
      <c r="G14" s="59" t="b">
        <v>0</v>
      </c>
      <c r="H14" s="59"/>
      <c r="I14" s="59"/>
      <c r="J14" s="59"/>
      <c r="K14" s="59"/>
      <c r="L14" s="59"/>
      <c r="M14" s="59"/>
    </row>
    <row r="15" spans="1:13" ht="15" customHeight="1" x14ac:dyDescent="0.25">
      <c r="A15" s="129" t="s">
        <v>280</v>
      </c>
      <c r="B15" s="128"/>
      <c r="C15" s="128"/>
      <c r="D15" s="127"/>
      <c r="E15" s="80">
        <v>14695015.199999999</v>
      </c>
      <c r="F15" s="80">
        <v>15890237.1</v>
      </c>
      <c r="G15" s="59" t="b">
        <v>0</v>
      </c>
      <c r="H15" s="59"/>
      <c r="I15" s="59"/>
      <c r="J15" s="59"/>
      <c r="K15" s="59"/>
      <c r="L15" s="59"/>
      <c r="M15" s="59"/>
    </row>
    <row r="16" spans="1:13" ht="15" customHeight="1" x14ac:dyDescent="0.25">
      <c r="A16" s="129" t="s">
        <v>279</v>
      </c>
      <c r="B16" s="128"/>
      <c r="C16" s="128"/>
      <c r="D16" s="127"/>
      <c r="E16" s="80">
        <v>0</v>
      </c>
      <c r="F16" s="80">
        <v>0</v>
      </c>
      <c r="G16" s="59" t="b">
        <v>0</v>
      </c>
      <c r="H16" s="59"/>
      <c r="I16" s="59"/>
      <c r="J16" s="59"/>
      <c r="K16" s="59"/>
      <c r="L16" s="59"/>
      <c r="M16" s="59"/>
    </row>
    <row r="17" spans="1:13" ht="15" customHeight="1" x14ac:dyDescent="0.25">
      <c r="A17" s="129" t="s">
        <v>278</v>
      </c>
      <c r="B17" s="128"/>
      <c r="C17" s="128"/>
      <c r="D17" s="127"/>
      <c r="E17" s="80">
        <v>67909.55</v>
      </c>
      <c r="F17" s="80">
        <v>45180</v>
      </c>
      <c r="G17" s="59" t="b">
        <v>0</v>
      </c>
      <c r="H17" s="59"/>
      <c r="I17" s="59"/>
      <c r="J17" s="59"/>
      <c r="K17" s="59"/>
      <c r="L17" s="59"/>
      <c r="M17" s="59"/>
    </row>
    <row r="18" spans="1:13" ht="15" customHeight="1" x14ac:dyDescent="0.25">
      <c r="A18" s="129" t="s">
        <v>277</v>
      </c>
      <c r="B18" s="128"/>
      <c r="C18" s="128"/>
      <c r="D18" s="127"/>
      <c r="E18" s="80">
        <v>0</v>
      </c>
      <c r="F18" s="80">
        <v>0</v>
      </c>
      <c r="G18" s="59" t="b">
        <v>0</v>
      </c>
      <c r="H18" s="59"/>
      <c r="I18" s="59"/>
      <c r="J18" s="59"/>
      <c r="K18" s="59"/>
      <c r="L18" s="59"/>
      <c r="M18" s="59"/>
    </row>
    <row r="19" spans="1:13" ht="24" customHeight="1" x14ac:dyDescent="0.25">
      <c r="A19" s="129" t="s">
        <v>276</v>
      </c>
      <c r="B19" s="128"/>
      <c r="C19" s="128"/>
      <c r="D19" s="127"/>
      <c r="E19" s="80">
        <v>146829.25</v>
      </c>
      <c r="F19" s="80">
        <v>12164016.550000001</v>
      </c>
      <c r="G19" s="59" t="b">
        <v>0</v>
      </c>
      <c r="H19" s="59"/>
      <c r="I19" s="59"/>
      <c r="J19" s="59"/>
      <c r="K19" s="59"/>
      <c r="L19" s="59"/>
      <c r="M19" s="59"/>
    </row>
    <row r="20" spans="1:13" ht="15" customHeight="1" x14ac:dyDescent="0.25">
      <c r="A20" s="129" t="s">
        <v>275</v>
      </c>
      <c r="B20" s="128"/>
      <c r="C20" s="128"/>
      <c r="D20" s="127"/>
      <c r="E20" s="80">
        <v>0</v>
      </c>
      <c r="F20" s="80">
        <v>0</v>
      </c>
      <c r="G20" s="59" t="b">
        <v>0</v>
      </c>
      <c r="H20" s="59"/>
      <c r="I20" s="59"/>
      <c r="J20" s="59"/>
      <c r="K20" s="59"/>
      <c r="L20" s="59"/>
      <c r="M20" s="59"/>
    </row>
    <row r="21" spans="1:13" ht="15" customHeight="1" x14ac:dyDescent="0.25">
      <c r="A21" s="129" t="s">
        <v>274</v>
      </c>
      <c r="B21" s="128"/>
      <c r="C21" s="128"/>
      <c r="D21" s="127"/>
      <c r="E21" s="80">
        <v>0</v>
      </c>
      <c r="F21" s="80">
        <v>0</v>
      </c>
      <c r="G21" s="59" t="b">
        <v>0</v>
      </c>
      <c r="H21" s="59"/>
      <c r="I21" s="59"/>
      <c r="J21" s="59"/>
      <c r="K21" s="59"/>
      <c r="L21" s="59"/>
      <c r="M21" s="59"/>
    </row>
    <row r="22" spans="1:13" ht="15" customHeight="1" x14ac:dyDescent="0.25">
      <c r="A22" s="129" t="s">
        <v>273</v>
      </c>
      <c r="B22" s="128"/>
      <c r="C22" s="128"/>
      <c r="D22" s="127"/>
      <c r="E22" s="80">
        <v>0</v>
      </c>
      <c r="F22" s="80">
        <v>0</v>
      </c>
      <c r="G22" s="59" t="b">
        <v>0</v>
      </c>
      <c r="H22" s="59"/>
      <c r="I22" s="59"/>
      <c r="J22" s="59"/>
      <c r="K22" s="59"/>
      <c r="L22" s="59"/>
      <c r="M22" s="59"/>
    </row>
    <row r="23" spans="1:13" ht="15" customHeight="1" x14ac:dyDescent="0.25">
      <c r="A23" s="129" t="s">
        <v>272</v>
      </c>
      <c r="B23" s="128"/>
      <c r="C23" s="128"/>
      <c r="D23" s="127"/>
      <c r="E23" s="80">
        <v>0</v>
      </c>
      <c r="F23" s="80">
        <v>0</v>
      </c>
      <c r="G23" s="59" t="b">
        <v>0</v>
      </c>
      <c r="H23" s="59"/>
      <c r="I23" s="59"/>
      <c r="J23" s="59"/>
      <c r="K23" s="59"/>
      <c r="L23" s="59"/>
      <c r="M23" s="59"/>
    </row>
    <row r="24" spans="1:13" ht="15" customHeight="1" x14ac:dyDescent="0.25">
      <c r="A24" s="129" t="s">
        <v>271</v>
      </c>
      <c r="B24" s="128"/>
      <c r="C24" s="128"/>
      <c r="D24" s="127"/>
      <c r="E24" s="80">
        <v>12012832.68</v>
      </c>
      <c r="F24" s="80">
        <v>15254044.82</v>
      </c>
      <c r="G24" s="59" t="b">
        <v>0</v>
      </c>
      <c r="H24" s="59"/>
      <c r="I24" s="59"/>
      <c r="J24" s="59"/>
      <c r="K24" s="59"/>
      <c r="L24" s="59"/>
      <c r="M24" s="59"/>
    </row>
    <row r="25" spans="1:13" ht="15" customHeight="1" x14ac:dyDescent="0.25">
      <c r="A25" s="129" t="s">
        <v>270</v>
      </c>
      <c r="B25" s="128"/>
      <c r="C25" s="128"/>
      <c r="D25" s="127"/>
      <c r="E25" s="80">
        <v>11951006.59</v>
      </c>
      <c r="F25" s="80">
        <v>15198835.6</v>
      </c>
      <c r="G25" s="59" t="b">
        <v>0</v>
      </c>
      <c r="H25" s="59"/>
      <c r="I25" s="59"/>
      <c r="J25" s="59"/>
      <c r="K25" s="59"/>
      <c r="L25" s="59"/>
      <c r="M25" s="59"/>
    </row>
    <row r="26" spans="1:13" ht="15" customHeight="1" x14ac:dyDescent="0.25">
      <c r="A26" s="129" t="s">
        <v>269</v>
      </c>
      <c r="B26" s="128"/>
      <c r="C26" s="128"/>
      <c r="D26" s="127"/>
      <c r="E26" s="80">
        <v>14334.54</v>
      </c>
      <c r="F26" s="80">
        <v>10029.219999999999</v>
      </c>
      <c r="G26" s="59" t="b">
        <v>0</v>
      </c>
      <c r="H26" s="59"/>
      <c r="I26" s="59"/>
      <c r="J26" s="59"/>
      <c r="K26" s="59"/>
      <c r="L26" s="59"/>
      <c r="M26" s="59"/>
    </row>
    <row r="27" spans="1:13" ht="15" customHeight="1" x14ac:dyDescent="0.25">
      <c r="A27" s="129" t="s">
        <v>268</v>
      </c>
      <c r="B27" s="128"/>
      <c r="C27" s="128"/>
      <c r="D27" s="127"/>
      <c r="E27" s="80">
        <v>0</v>
      </c>
      <c r="F27" s="80">
        <v>0</v>
      </c>
      <c r="G27" s="59" t="b">
        <v>0</v>
      </c>
      <c r="H27" s="59"/>
      <c r="I27" s="59"/>
      <c r="J27" s="59"/>
      <c r="K27" s="59"/>
      <c r="L27" s="59"/>
      <c r="M27" s="59"/>
    </row>
    <row r="28" spans="1:13" ht="15" customHeight="1" x14ac:dyDescent="0.25">
      <c r="A28" s="129" t="s">
        <v>267</v>
      </c>
      <c r="B28" s="128"/>
      <c r="C28" s="128"/>
      <c r="D28" s="127"/>
      <c r="E28" s="80">
        <v>47491.55</v>
      </c>
      <c r="F28" s="80">
        <v>45180</v>
      </c>
      <c r="G28" s="59" t="b">
        <v>0</v>
      </c>
      <c r="H28" s="59"/>
      <c r="I28" s="59"/>
      <c r="J28" s="59"/>
      <c r="K28" s="59"/>
      <c r="L28" s="59"/>
      <c r="M28" s="59"/>
    </row>
    <row r="29" spans="1:13" ht="15" customHeight="1" x14ac:dyDescent="0.25">
      <c r="A29" s="129" t="s">
        <v>266</v>
      </c>
      <c r="B29" s="128"/>
      <c r="C29" s="128"/>
      <c r="D29" s="127"/>
      <c r="E29" s="80">
        <v>0</v>
      </c>
      <c r="F29" s="80">
        <v>0</v>
      </c>
      <c r="G29" s="59" t="b">
        <v>0</v>
      </c>
      <c r="H29" s="59"/>
      <c r="I29" s="59"/>
      <c r="J29" s="59"/>
      <c r="K29" s="59"/>
      <c r="L29" s="59"/>
      <c r="M29" s="59"/>
    </row>
    <row r="30" spans="1:13" ht="24" customHeight="1" x14ac:dyDescent="0.25">
      <c r="A30" s="129" t="s">
        <v>265</v>
      </c>
      <c r="B30" s="128"/>
      <c r="C30" s="128"/>
      <c r="D30" s="127"/>
      <c r="E30" s="80">
        <v>0</v>
      </c>
      <c r="F30" s="80">
        <v>0</v>
      </c>
      <c r="G30" s="59" t="b">
        <v>0</v>
      </c>
      <c r="H30" s="59"/>
      <c r="I30" s="59"/>
      <c r="J30" s="59"/>
      <c r="K30" s="59"/>
      <c r="L30" s="59"/>
      <c r="M30" s="59"/>
    </row>
    <row r="31" spans="1:13" ht="15" customHeight="1" x14ac:dyDescent="0.25">
      <c r="A31" s="129" t="s">
        <v>264</v>
      </c>
      <c r="B31" s="128"/>
      <c r="C31" s="128"/>
      <c r="D31" s="127"/>
      <c r="E31" s="80">
        <v>0</v>
      </c>
      <c r="F31" s="80">
        <v>0</v>
      </c>
      <c r="G31" s="59" t="b">
        <v>0</v>
      </c>
      <c r="H31" s="59"/>
      <c r="I31" s="59"/>
      <c r="J31" s="59"/>
      <c r="K31" s="59"/>
      <c r="L31" s="59"/>
      <c r="M31" s="59"/>
    </row>
    <row r="32" spans="1:13" ht="15" customHeight="1" x14ac:dyDescent="0.25">
      <c r="A32" s="129" t="s">
        <v>263</v>
      </c>
      <c r="B32" s="128"/>
      <c r="C32" s="128"/>
      <c r="D32" s="127"/>
      <c r="E32" s="80">
        <v>0</v>
      </c>
      <c r="F32" s="80">
        <v>0</v>
      </c>
      <c r="G32" s="59" t="b">
        <v>0</v>
      </c>
      <c r="H32" s="59"/>
      <c r="I32" s="59"/>
      <c r="J32" s="59"/>
      <c r="K32" s="59"/>
      <c r="L32" s="59"/>
      <c r="M32" s="59"/>
    </row>
    <row r="33" spans="1:13" ht="15" customHeight="1" x14ac:dyDescent="0.25">
      <c r="A33" s="129" t="s">
        <v>262</v>
      </c>
      <c r="B33" s="128"/>
      <c r="C33" s="128"/>
      <c r="D33" s="127"/>
      <c r="E33" s="80">
        <v>0</v>
      </c>
      <c r="F33" s="80">
        <v>0</v>
      </c>
      <c r="G33" s="59" t="b">
        <v>0</v>
      </c>
      <c r="H33" s="59"/>
      <c r="I33" s="59"/>
      <c r="J33" s="59"/>
      <c r="K33" s="59"/>
      <c r="L33" s="59"/>
      <c r="M33" s="59"/>
    </row>
    <row r="34" spans="1:13" ht="15" customHeight="1" x14ac:dyDescent="0.25">
      <c r="A34" s="129" t="s">
        <v>261</v>
      </c>
      <c r="B34" s="128"/>
      <c r="C34" s="128"/>
      <c r="D34" s="127"/>
      <c r="E34" s="80">
        <v>22381255.809999999</v>
      </c>
      <c r="F34" s="80">
        <v>35226644.640000001</v>
      </c>
      <c r="G34" s="59" t="b">
        <v>1</v>
      </c>
      <c r="H34" s="59"/>
      <c r="I34" s="59"/>
      <c r="J34" s="59"/>
      <c r="K34" s="59"/>
      <c r="L34" s="59"/>
      <c r="M34" s="59"/>
    </row>
    <row r="35" spans="1:13" ht="15" customHeight="1" x14ac:dyDescent="0.25">
      <c r="A35" s="129" t="s">
        <v>260</v>
      </c>
      <c r="B35" s="128"/>
      <c r="C35" s="128"/>
      <c r="D35" s="127"/>
      <c r="E35" s="80">
        <v>-15198835.6</v>
      </c>
      <c r="F35" s="80">
        <v>-16506270.439999999</v>
      </c>
      <c r="G35" s="59" t="b">
        <v>1</v>
      </c>
      <c r="H35" s="59"/>
      <c r="I35" s="59"/>
      <c r="J35" s="59"/>
      <c r="K35" s="59"/>
      <c r="L35" s="59"/>
      <c r="M35" s="59"/>
    </row>
    <row r="36" spans="1:13" ht="15" customHeight="1" x14ac:dyDescent="0.25">
      <c r="A36" s="129" t="s">
        <v>184</v>
      </c>
      <c r="B36" s="128"/>
      <c r="C36" s="128"/>
      <c r="D36" s="127"/>
      <c r="E36" s="80">
        <v>0</v>
      </c>
      <c r="F36" s="80">
        <v>0</v>
      </c>
      <c r="G36" s="59" t="b">
        <v>0</v>
      </c>
      <c r="H36" s="59"/>
      <c r="I36" s="59"/>
      <c r="J36" s="59"/>
      <c r="K36" s="59"/>
      <c r="L36" s="59"/>
      <c r="M36" s="59"/>
    </row>
    <row r="37" spans="1:13" ht="15" customHeight="1" x14ac:dyDescent="0.25">
      <c r="A37" s="129" t="s">
        <v>182</v>
      </c>
      <c r="B37" s="128"/>
      <c r="C37" s="128"/>
      <c r="D37" s="127"/>
      <c r="E37" s="80">
        <v>-15198835.6</v>
      </c>
      <c r="F37" s="80">
        <v>-16506270.439999999</v>
      </c>
      <c r="G37" s="59" t="b">
        <v>0</v>
      </c>
      <c r="H37" s="59"/>
      <c r="I37" s="59"/>
      <c r="J37" s="59"/>
      <c r="K37" s="59"/>
      <c r="L37" s="59"/>
      <c r="M37" s="59"/>
    </row>
    <row r="38" spans="1:13" ht="15" customHeight="1" x14ac:dyDescent="0.25">
      <c r="A38" s="129" t="s">
        <v>259</v>
      </c>
      <c r="B38" s="128"/>
      <c r="C38" s="128"/>
      <c r="D38" s="127"/>
      <c r="E38" s="80">
        <v>0</v>
      </c>
      <c r="F38" s="80">
        <v>0</v>
      </c>
      <c r="G38" s="59" t="b">
        <v>0</v>
      </c>
      <c r="H38" s="59"/>
      <c r="I38" s="59"/>
      <c r="J38" s="59"/>
      <c r="K38" s="59"/>
      <c r="L38" s="59"/>
      <c r="M38" s="59"/>
    </row>
    <row r="39" spans="1:13" ht="15" customHeight="1" x14ac:dyDescent="0.25">
      <c r="A39" s="129" t="s">
        <v>258</v>
      </c>
      <c r="B39" s="128"/>
      <c r="C39" s="128"/>
      <c r="D39" s="127"/>
      <c r="E39" s="80">
        <v>7182420.21</v>
      </c>
      <c r="F39" s="80">
        <v>18720374.199999999</v>
      </c>
      <c r="G39" s="59" t="b">
        <v>1</v>
      </c>
      <c r="H39" s="59"/>
      <c r="I39" s="59"/>
      <c r="J39" s="59"/>
      <c r="K39" s="59"/>
      <c r="L39" s="59"/>
      <c r="M39" s="59"/>
    </row>
    <row r="40" spans="1:13" ht="15" customHeight="1" x14ac:dyDescent="0.25">
      <c r="A40" s="126"/>
      <c r="B40" s="126"/>
      <c r="C40" s="126"/>
      <c r="D40" s="126"/>
      <c r="E40" s="125"/>
      <c r="F40" s="124"/>
      <c r="G40" s="59"/>
      <c r="H40" s="59"/>
      <c r="I40" s="59"/>
      <c r="J40" s="59"/>
      <c r="K40" s="59"/>
      <c r="L40" s="59"/>
      <c r="M40" s="59"/>
    </row>
    <row r="41" spans="1:13" ht="13.5" hidden="1" customHeight="1" x14ac:dyDescent="0.25">
      <c r="A41" s="69" t="s">
        <v>215</v>
      </c>
      <c r="B41" s="69"/>
      <c r="C41" s="69"/>
      <c r="D41" s="69"/>
      <c r="E41" s="65"/>
      <c r="F41" s="65"/>
      <c r="G41" s="64">
        <v>2025</v>
      </c>
    </row>
    <row r="42" spans="1:13" ht="15" customHeight="1" x14ac:dyDescent="0.25">
      <c r="A42" s="69"/>
      <c r="B42" s="69"/>
      <c r="C42" s="69"/>
      <c r="D42" s="69"/>
      <c r="E42" s="122"/>
      <c r="F42" s="123">
        <v>0</v>
      </c>
      <c r="G42" s="59" t="b">
        <v>0</v>
      </c>
    </row>
    <row r="43" spans="1:13" ht="15" customHeight="1" x14ac:dyDescent="0.25">
      <c r="A43" s="68"/>
      <c r="B43" s="68"/>
      <c r="C43" s="68"/>
      <c r="D43" s="68"/>
      <c r="E43" s="122"/>
      <c r="F43" s="122"/>
      <c r="G43" s="59"/>
    </row>
    <row r="44" spans="1:13" ht="36" customHeight="1" x14ac:dyDescent="0.25">
      <c r="A44" s="121" t="s">
        <v>256</v>
      </c>
      <c r="B44" s="121"/>
      <c r="C44" s="121" t="str">
        <f>G44&amp;CHAR(10)&amp;"......................................."&amp;CHAR(10)&amp;"rok, miesiąc, dzień"</f>
        <v>2026.03.13
.......................................
rok, miesiąc, dzień</v>
      </c>
      <c r="D44" s="121"/>
      <c r="E44" s="121" t="s">
        <v>257</v>
      </c>
      <c r="F44" s="120"/>
      <c r="G44" s="59" t="s">
        <v>124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A12:D12"/>
    <mergeCell ref="A44:B44"/>
    <mergeCell ref="A41:D41"/>
    <mergeCell ref="C9:D9"/>
    <mergeCell ref="A42:D42"/>
    <mergeCell ref="A13:D13"/>
    <mergeCell ref="A14:D14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C5:D5"/>
    <mergeCell ref="C6:D6"/>
    <mergeCell ref="C7:D7"/>
    <mergeCell ref="C8:D8"/>
    <mergeCell ref="A3:B3"/>
    <mergeCell ref="A4:B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</mergeCells>
  <conditionalFormatting sqref="A12:F39">
    <cfRule type="expression" dxfId="5" priority="6">
      <formula>$G12</formula>
    </cfRule>
  </conditionalFormatting>
  <conditionalFormatting sqref="E12:E39">
    <cfRule type="expression" dxfId="4" priority="5">
      <formula>AND($G$3,$E12=0)</formula>
    </cfRule>
  </conditionalFormatting>
  <conditionalFormatting sqref="F12:F39">
    <cfRule type="expression" dxfId="3" priority="4">
      <formula>AND($G$3,$F12=0)</formula>
    </cfRule>
  </conditionalFormatting>
  <conditionalFormatting sqref="F42">
    <cfRule type="expression" dxfId="2" priority="3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26.02.0012.44150, VULCAN sp. z o.o., licencja: bialystok, Miasto Białystok, ul. Słonimska 1, 15-950 Białystok&amp;C
&amp;"Calibri"&amp;8Strona &amp;P z &amp;N
&amp;R
&amp;"Calibri"&amp;7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5"/>
  <sheetViews>
    <sheetView topLeftCell="A63" workbookViewId="0">
      <selection activeCell="E75" sqref="E75"/>
    </sheetView>
  </sheetViews>
  <sheetFormatPr defaultRowHeight="15" x14ac:dyDescent="0.25"/>
  <cols>
    <col min="1" max="1" width="5.140625" style="14" customWidth="1"/>
    <col min="2" max="2" width="70.7109375" customWidth="1"/>
    <col min="10" max="10" width="9.42578125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2" x14ac:dyDescent="0.25">
      <c r="A2" s="53" t="s">
        <v>34</v>
      </c>
      <c r="B2" s="53"/>
    </row>
    <row r="4" spans="1:2" x14ac:dyDescent="0.25">
      <c r="A4" s="15" t="s">
        <v>35</v>
      </c>
      <c r="B4" s="16" t="s">
        <v>36</v>
      </c>
    </row>
    <row r="5" spans="1:2" ht="15.75" x14ac:dyDescent="0.25">
      <c r="A5" s="17" t="s">
        <v>37</v>
      </c>
      <c r="B5" s="18"/>
    </row>
    <row r="6" spans="1:2" x14ac:dyDescent="0.25">
      <c r="A6" s="17" t="s">
        <v>20</v>
      </c>
      <c r="B6" s="19" t="s">
        <v>38</v>
      </c>
    </row>
    <row r="7" spans="1:2" ht="15.75" x14ac:dyDescent="0.25">
      <c r="A7" s="20"/>
      <c r="B7" s="21" t="s">
        <v>102</v>
      </c>
    </row>
    <row r="8" spans="1:2" x14ac:dyDescent="0.25">
      <c r="A8" s="17" t="s">
        <v>21</v>
      </c>
      <c r="B8" s="19" t="s">
        <v>39</v>
      </c>
    </row>
    <row r="9" spans="1:2" ht="15.75" x14ac:dyDescent="0.25">
      <c r="A9" s="20"/>
      <c r="B9" s="21" t="s">
        <v>118</v>
      </c>
    </row>
    <row r="10" spans="1:2" x14ac:dyDescent="0.25">
      <c r="A10" s="17" t="s">
        <v>40</v>
      </c>
      <c r="B10" s="19" t="s">
        <v>41</v>
      </c>
    </row>
    <row r="11" spans="1:2" ht="15.75" x14ac:dyDescent="0.25">
      <c r="A11" s="20"/>
      <c r="B11" s="21" t="s">
        <v>118</v>
      </c>
    </row>
    <row r="12" spans="1:2" x14ac:dyDescent="0.25">
      <c r="A12" s="17" t="s">
        <v>42</v>
      </c>
      <c r="B12" s="19" t="s">
        <v>43</v>
      </c>
    </row>
    <row r="13" spans="1:2" ht="15.75" x14ac:dyDescent="0.25">
      <c r="A13" s="20"/>
      <c r="B13" s="22" t="s">
        <v>103</v>
      </c>
    </row>
    <row r="14" spans="1:2" x14ac:dyDescent="0.25">
      <c r="A14" s="17" t="s">
        <v>44</v>
      </c>
      <c r="B14" s="19" t="s">
        <v>45</v>
      </c>
    </row>
    <row r="15" spans="1:2" x14ac:dyDescent="0.25">
      <c r="A15" s="23"/>
      <c r="B15" s="24" t="s">
        <v>117</v>
      </c>
    </row>
    <row r="16" spans="1:2" x14ac:dyDescent="0.25">
      <c r="A16" s="17" t="s">
        <v>46</v>
      </c>
      <c r="B16" s="19" t="s">
        <v>47</v>
      </c>
    </row>
    <row r="17" spans="1:2" ht="15.75" x14ac:dyDescent="0.25">
      <c r="A17" s="20"/>
      <c r="B17" s="45" t="s">
        <v>119</v>
      </c>
    </row>
    <row r="18" spans="1:2" ht="38.25" x14ac:dyDescent="0.25">
      <c r="A18" s="17" t="s">
        <v>48</v>
      </c>
      <c r="B18" s="19" t="s">
        <v>106</v>
      </c>
    </row>
    <row r="19" spans="1:2" ht="252" x14ac:dyDescent="0.25">
      <c r="A19" s="20"/>
      <c r="B19" s="18" t="s">
        <v>107</v>
      </c>
    </row>
    <row r="20" spans="1:2" x14ac:dyDescent="0.25">
      <c r="A20" s="17" t="s">
        <v>49</v>
      </c>
      <c r="B20" s="19" t="s">
        <v>50</v>
      </c>
    </row>
    <row r="21" spans="1:2" ht="15.75" x14ac:dyDescent="0.25">
      <c r="A21" s="20"/>
      <c r="B21" s="18"/>
    </row>
    <row r="22" spans="1:2" x14ac:dyDescent="0.25">
      <c r="A22" s="15" t="s">
        <v>51</v>
      </c>
      <c r="B22" s="16" t="s">
        <v>52</v>
      </c>
    </row>
    <row r="23" spans="1:2" ht="15.75" x14ac:dyDescent="0.25">
      <c r="A23" s="17" t="s">
        <v>37</v>
      </c>
      <c r="B23" s="18"/>
    </row>
    <row r="24" spans="1:2" ht="51" x14ac:dyDescent="0.25">
      <c r="A24" s="54" t="s">
        <v>53</v>
      </c>
      <c r="B24" s="25" t="s">
        <v>54</v>
      </c>
    </row>
    <row r="25" spans="1:2" ht="25.5" x14ac:dyDescent="0.25">
      <c r="A25" s="54"/>
      <c r="B25" s="25" t="s">
        <v>55</v>
      </c>
    </row>
    <row r="26" spans="1:2" x14ac:dyDescent="0.25">
      <c r="A26" s="17"/>
      <c r="B26" s="48" t="s">
        <v>108</v>
      </c>
    </row>
    <row r="27" spans="1:2" ht="25.5" x14ac:dyDescent="0.25">
      <c r="A27" s="17" t="s">
        <v>56</v>
      </c>
      <c r="B27" s="19" t="s">
        <v>57</v>
      </c>
    </row>
    <row r="28" spans="1:2" ht="15.75" x14ac:dyDescent="0.25">
      <c r="A28" s="20"/>
      <c r="B28" s="27" t="s">
        <v>120</v>
      </c>
    </row>
    <row r="29" spans="1:2" ht="38.25" x14ac:dyDescent="0.25">
      <c r="A29" s="17" t="s">
        <v>58</v>
      </c>
      <c r="B29" s="19" t="s">
        <v>104</v>
      </c>
    </row>
    <row r="30" spans="1:2" ht="15.75" x14ac:dyDescent="0.25">
      <c r="A30" s="20"/>
      <c r="B30" s="27" t="s">
        <v>120</v>
      </c>
    </row>
    <row r="31" spans="1:2" x14ac:dyDescent="0.25">
      <c r="A31" s="17" t="s">
        <v>59</v>
      </c>
      <c r="B31" s="19" t="s">
        <v>60</v>
      </c>
    </row>
    <row r="32" spans="1:2" ht="15.75" x14ac:dyDescent="0.25">
      <c r="A32" s="20"/>
      <c r="B32" s="27" t="s">
        <v>120</v>
      </c>
    </row>
    <row r="33" spans="1:2" ht="38.25" x14ac:dyDescent="0.25">
      <c r="A33" s="17" t="s">
        <v>61</v>
      </c>
      <c r="B33" s="19" t="s">
        <v>62</v>
      </c>
    </row>
    <row r="34" spans="1:2" ht="15.75" x14ac:dyDescent="0.25">
      <c r="A34" s="28"/>
      <c r="B34" s="27" t="s">
        <v>120</v>
      </c>
    </row>
    <row r="35" spans="1:2" ht="25.5" x14ac:dyDescent="0.25">
      <c r="A35" s="17" t="s">
        <v>63</v>
      </c>
      <c r="B35" s="19" t="s">
        <v>64</v>
      </c>
    </row>
    <row r="36" spans="1:2" ht="15.75" x14ac:dyDescent="0.25">
      <c r="A36" s="20"/>
      <c r="B36" s="27" t="s">
        <v>120</v>
      </c>
    </row>
    <row r="37" spans="1:2" ht="51" x14ac:dyDescent="0.25">
      <c r="A37" s="17" t="s">
        <v>65</v>
      </c>
      <c r="B37" s="25" t="s">
        <v>66</v>
      </c>
    </row>
    <row r="38" spans="1:2" x14ac:dyDescent="0.25">
      <c r="A38" s="29"/>
      <c r="B38" s="48" t="s">
        <v>113</v>
      </c>
    </row>
    <row r="39" spans="1:2" ht="25.5" x14ac:dyDescent="0.25">
      <c r="A39" s="17" t="s">
        <v>67</v>
      </c>
      <c r="B39" s="19" t="s">
        <v>68</v>
      </c>
    </row>
    <row r="40" spans="1:2" ht="15.75" x14ac:dyDescent="0.25">
      <c r="A40" s="20"/>
      <c r="B40" s="27" t="s">
        <v>114</v>
      </c>
    </row>
    <row r="41" spans="1:2" ht="25.5" x14ac:dyDescent="0.25">
      <c r="A41" s="17" t="s">
        <v>69</v>
      </c>
      <c r="B41" s="25" t="s">
        <v>70</v>
      </c>
    </row>
    <row r="42" spans="1:2" x14ac:dyDescent="0.25">
      <c r="A42" s="17" t="s">
        <v>71</v>
      </c>
      <c r="B42" s="19" t="s">
        <v>72</v>
      </c>
    </row>
    <row r="43" spans="1:2" ht="15.75" x14ac:dyDescent="0.25">
      <c r="A43" s="20"/>
      <c r="B43" s="27" t="s">
        <v>120</v>
      </c>
    </row>
    <row r="44" spans="1:2" x14ac:dyDescent="0.25">
      <c r="A44" s="17" t="s">
        <v>73</v>
      </c>
      <c r="B44" s="19" t="s">
        <v>74</v>
      </c>
    </row>
    <row r="45" spans="1:2" ht="15.75" x14ac:dyDescent="0.25">
      <c r="A45" s="20"/>
      <c r="B45" s="27" t="s">
        <v>120</v>
      </c>
    </row>
    <row r="46" spans="1:2" x14ac:dyDescent="0.25">
      <c r="A46" s="17" t="s">
        <v>75</v>
      </c>
      <c r="B46" s="19" t="s">
        <v>76</v>
      </c>
    </row>
    <row r="47" spans="1:2" ht="15.75" x14ac:dyDescent="0.25">
      <c r="A47" s="20"/>
      <c r="B47" s="27" t="s">
        <v>120</v>
      </c>
    </row>
    <row r="48" spans="1:2" ht="51" x14ac:dyDescent="0.25">
      <c r="A48" s="17" t="s">
        <v>77</v>
      </c>
      <c r="B48" s="25" t="s">
        <v>78</v>
      </c>
    </row>
    <row r="49" spans="1:2" ht="15.75" x14ac:dyDescent="0.25">
      <c r="A49" s="20"/>
      <c r="B49" s="27" t="s">
        <v>120</v>
      </c>
    </row>
    <row r="50" spans="1:2" ht="25.5" x14ac:dyDescent="0.25">
      <c r="A50" s="17" t="s">
        <v>79</v>
      </c>
      <c r="B50" s="19" t="s">
        <v>80</v>
      </c>
    </row>
    <row r="51" spans="1:2" ht="15.75" x14ac:dyDescent="0.25">
      <c r="A51" s="20"/>
      <c r="B51" s="27" t="s">
        <v>120</v>
      </c>
    </row>
    <row r="52" spans="1:2" ht="51" x14ac:dyDescent="0.25">
      <c r="A52" s="17" t="s">
        <v>81</v>
      </c>
      <c r="B52" s="25" t="s">
        <v>82</v>
      </c>
    </row>
    <row r="53" spans="1:2" ht="15.75" x14ac:dyDescent="0.25">
      <c r="A53" s="20"/>
      <c r="B53" s="27" t="s">
        <v>120</v>
      </c>
    </row>
    <row r="54" spans="1:2" ht="38.25" x14ac:dyDescent="0.25">
      <c r="A54" s="17" t="s">
        <v>83</v>
      </c>
      <c r="B54" s="25" t="s">
        <v>84</v>
      </c>
    </row>
    <row r="55" spans="1:2" ht="15.75" customHeight="1" x14ac:dyDescent="0.25">
      <c r="A55" s="26"/>
      <c r="B55" s="30" t="s">
        <v>121</v>
      </c>
    </row>
    <row r="56" spans="1:2" ht="15.75" customHeight="1" x14ac:dyDescent="0.25">
      <c r="A56" s="28"/>
      <c r="B56" s="31" t="s">
        <v>122</v>
      </c>
    </row>
    <row r="57" spans="1:2" ht="25.5" x14ac:dyDescent="0.25">
      <c r="A57" s="17" t="s">
        <v>85</v>
      </c>
      <c r="B57" s="19" t="s">
        <v>86</v>
      </c>
    </row>
    <row r="58" spans="1:2" ht="15.75" x14ac:dyDescent="0.25">
      <c r="A58" s="28"/>
      <c r="B58" s="27" t="s">
        <v>105</v>
      </c>
    </row>
    <row r="59" spans="1:2" x14ac:dyDescent="0.25">
      <c r="A59" s="17" t="s">
        <v>87</v>
      </c>
      <c r="B59" s="19" t="s">
        <v>88</v>
      </c>
    </row>
    <row r="60" spans="1:2" ht="15.75" x14ac:dyDescent="0.25">
      <c r="A60" s="28"/>
      <c r="B60" s="48" t="s">
        <v>109</v>
      </c>
    </row>
    <row r="61" spans="1:2" x14ac:dyDescent="0.25">
      <c r="A61" s="17" t="s">
        <v>89</v>
      </c>
      <c r="B61" s="19" t="s">
        <v>50</v>
      </c>
    </row>
    <row r="62" spans="1:2" ht="15.75" x14ac:dyDescent="0.25">
      <c r="A62" s="20"/>
      <c r="B62" s="27"/>
    </row>
    <row r="63" spans="1:2" ht="15.75" x14ac:dyDescent="0.25">
      <c r="A63" s="17" t="s">
        <v>44</v>
      </c>
      <c r="B63" s="18"/>
    </row>
    <row r="64" spans="1:2" x14ac:dyDescent="0.25">
      <c r="A64" s="17" t="s">
        <v>90</v>
      </c>
      <c r="B64" s="19" t="s">
        <v>91</v>
      </c>
    </row>
    <row r="65" spans="1:2" ht="15.75" x14ac:dyDescent="0.25">
      <c r="A65" s="20"/>
      <c r="B65" s="27" t="s">
        <v>120</v>
      </c>
    </row>
    <row r="66" spans="1:2" ht="25.5" x14ac:dyDescent="0.25">
      <c r="A66" s="17" t="s">
        <v>92</v>
      </c>
      <c r="B66" s="19" t="s">
        <v>93</v>
      </c>
    </row>
    <row r="67" spans="1:2" x14ac:dyDescent="0.25">
      <c r="A67" s="26"/>
      <c r="B67" s="32" t="s">
        <v>115</v>
      </c>
    </row>
    <row r="68" spans="1:2" ht="25.5" x14ac:dyDescent="0.25">
      <c r="A68" s="17" t="s">
        <v>94</v>
      </c>
      <c r="B68" s="19" t="s">
        <v>95</v>
      </c>
    </row>
    <row r="69" spans="1:2" ht="15.75" x14ac:dyDescent="0.25">
      <c r="A69" s="28"/>
      <c r="B69" s="27" t="s">
        <v>120</v>
      </c>
    </row>
    <row r="70" spans="1:2" ht="38.25" x14ac:dyDescent="0.25">
      <c r="A70" s="17" t="s">
        <v>96</v>
      </c>
      <c r="B70" s="25" t="s">
        <v>97</v>
      </c>
    </row>
    <row r="71" spans="1:2" ht="15.75" x14ac:dyDescent="0.25">
      <c r="A71" s="20"/>
      <c r="B71" s="27" t="s">
        <v>120</v>
      </c>
    </row>
    <row r="72" spans="1:2" x14ac:dyDescent="0.25">
      <c r="A72" s="17" t="s">
        <v>98</v>
      </c>
      <c r="B72" s="19" t="s">
        <v>50</v>
      </c>
    </row>
    <row r="73" spans="1:2" ht="15.75" x14ac:dyDescent="0.25">
      <c r="A73" s="20"/>
      <c r="B73" s="27"/>
    </row>
    <row r="74" spans="1:2" ht="25.5" x14ac:dyDescent="0.25">
      <c r="A74" s="17" t="s">
        <v>46</v>
      </c>
      <c r="B74" s="19" t="s">
        <v>99</v>
      </c>
    </row>
    <row r="75" spans="1:2" ht="30" x14ac:dyDescent="0.25">
      <c r="A75" s="20"/>
      <c r="B75" s="52" t="s">
        <v>116</v>
      </c>
    </row>
    <row r="76" spans="1:2" ht="15.75" x14ac:dyDescent="0.25">
      <c r="A76" s="35"/>
      <c r="B76" s="36"/>
    </row>
    <row r="77" spans="1:2" ht="15" customHeight="1" x14ac:dyDescent="0.25">
      <c r="B77" s="36"/>
    </row>
    <row r="78" spans="1:2" s="34" customFormat="1" x14ac:dyDescent="0.25">
      <c r="A78" s="33"/>
      <c r="B78" s="37"/>
    </row>
    <row r="79" spans="1:2" s="34" customFormat="1" x14ac:dyDescent="0.25">
      <c r="A79" s="33"/>
      <c r="B79" s="37"/>
    </row>
    <row r="80" spans="1:2" s="34" customFormat="1" x14ac:dyDescent="0.25">
      <c r="A80" s="33"/>
    </row>
    <row r="81" spans="2:2" x14ac:dyDescent="0.25">
      <c r="B81" s="49" t="s">
        <v>123</v>
      </c>
    </row>
    <row r="82" spans="2:2" x14ac:dyDescent="0.25">
      <c r="B82" s="50" t="s">
        <v>110</v>
      </c>
    </row>
    <row r="105" spans="2:2" x14ac:dyDescent="0.25">
      <c r="B105" s="44"/>
    </row>
  </sheetData>
  <mergeCells count="2">
    <mergeCell ref="A2:B2"/>
    <mergeCell ref="A24:A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5"/>
  <sheetViews>
    <sheetView workbookViewId="0">
      <selection activeCell="F12" sqref="F12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0" width="9.140625" style="2"/>
    <col min="11" max="11" width="10" style="2" bestFit="1" customWidth="1"/>
    <col min="12" max="16384" width="9.140625" style="2"/>
  </cols>
  <sheetData>
    <row r="3" spans="1:11" ht="53.25" customHeight="1" x14ac:dyDescent="0.2">
      <c r="A3" s="42" t="s">
        <v>101</v>
      </c>
      <c r="B3" s="55" t="s">
        <v>30</v>
      </c>
      <c r="C3" s="55"/>
      <c r="D3" s="55"/>
      <c r="E3" s="55"/>
      <c r="F3" s="55"/>
    </row>
    <row r="4" spans="1:11" ht="20.100000000000001" customHeight="1" x14ac:dyDescent="0.2">
      <c r="A4" s="10" t="s">
        <v>19</v>
      </c>
      <c r="B4" s="10" t="s">
        <v>4</v>
      </c>
      <c r="C4" s="10" t="s">
        <v>0</v>
      </c>
      <c r="D4" s="10" t="s">
        <v>1</v>
      </c>
      <c r="E4" s="10" t="s">
        <v>2</v>
      </c>
      <c r="F4" s="10" t="s">
        <v>3</v>
      </c>
    </row>
    <row r="5" spans="1:11" ht="20.100000000000001" customHeight="1" x14ac:dyDescent="0.2">
      <c r="A5" s="11" t="s">
        <v>5</v>
      </c>
      <c r="B5" s="3" t="s">
        <v>6</v>
      </c>
      <c r="C5" s="5">
        <v>12585443.869999999</v>
      </c>
      <c r="D5" s="5">
        <v>12213663.58</v>
      </c>
      <c r="E5" s="5">
        <v>4467.03</v>
      </c>
      <c r="F5" s="5">
        <f>C5+D5-E5</f>
        <v>24794640.419999998</v>
      </c>
    </row>
    <row r="6" spans="1:11" ht="20.100000000000001" customHeight="1" x14ac:dyDescent="0.2">
      <c r="A6" s="11" t="s">
        <v>7</v>
      </c>
      <c r="B6" s="3" t="s">
        <v>8</v>
      </c>
      <c r="C6" s="5">
        <v>2881029.43</v>
      </c>
      <c r="D6" s="5">
        <v>96382.89</v>
      </c>
      <c r="E6" s="5">
        <v>76046.399999999994</v>
      </c>
      <c r="F6" s="5">
        <f t="shared" ref="F6:F12" si="0">C6+D6-E6</f>
        <v>2901365.9200000004</v>
      </c>
    </row>
    <row r="7" spans="1:11" ht="20.100000000000001" customHeight="1" x14ac:dyDescent="0.2">
      <c r="A7" s="11" t="s">
        <v>9</v>
      </c>
      <c r="B7" s="3" t="s">
        <v>10</v>
      </c>
      <c r="C7" s="5">
        <v>151386.17000000001</v>
      </c>
      <c r="D7" s="5">
        <v>1992</v>
      </c>
      <c r="E7" s="5">
        <v>14189.96</v>
      </c>
      <c r="F7" s="5">
        <f t="shared" si="0"/>
        <v>139188.21000000002</v>
      </c>
    </row>
    <row r="8" spans="1:11" ht="20.100000000000001" customHeight="1" x14ac:dyDescent="0.2">
      <c r="A8" s="11" t="s">
        <v>11</v>
      </c>
      <c r="B8" s="3" t="s">
        <v>12</v>
      </c>
      <c r="C8" s="5"/>
      <c r="D8" s="5"/>
      <c r="E8" s="5"/>
      <c r="F8" s="5">
        <f t="shared" si="0"/>
        <v>0</v>
      </c>
    </row>
    <row r="9" spans="1:11" ht="20.100000000000001" customHeight="1" x14ac:dyDescent="0.2">
      <c r="A9" s="11" t="s">
        <v>13</v>
      </c>
      <c r="B9" s="3" t="s">
        <v>14</v>
      </c>
      <c r="C9" s="5">
        <v>15651.12</v>
      </c>
      <c r="D9" s="5"/>
      <c r="E9" s="5">
        <v>4837.24</v>
      </c>
      <c r="F9" s="5">
        <f t="shared" si="0"/>
        <v>10813.880000000001</v>
      </c>
    </row>
    <row r="10" spans="1:11" ht="20.100000000000001" customHeight="1" x14ac:dyDescent="0.2">
      <c r="A10" s="11" t="s">
        <v>28</v>
      </c>
      <c r="B10" s="3" t="s">
        <v>29</v>
      </c>
      <c r="C10" s="5"/>
      <c r="D10" s="5"/>
      <c r="E10" s="5"/>
      <c r="F10" s="5">
        <f t="shared" si="0"/>
        <v>0</v>
      </c>
      <c r="K10" s="46"/>
    </row>
    <row r="11" spans="1:11" ht="26.25" customHeight="1" x14ac:dyDescent="0.2">
      <c r="A11" s="11" t="s">
        <v>15</v>
      </c>
      <c r="B11" s="6" t="s">
        <v>16</v>
      </c>
      <c r="C11" s="5">
        <v>4079828.59</v>
      </c>
      <c r="D11" s="5">
        <v>459952.31</v>
      </c>
      <c r="E11" s="5">
        <v>4467.03</v>
      </c>
      <c r="F11" s="5">
        <f t="shared" si="0"/>
        <v>4535313.8699999992</v>
      </c>
    </row>
    <row r="12" spans="1:11" ht="26.25" customHeight="1" x14ac:dyDescent="0.2">
      <c r="A12" s="11" t="s">
        <v>17</v>
      </c>
      <c r="B12" s="6" t="s">
        <v>18</v>
      </c>
      <c r="C12" s="5">
        <v>3048066.72</v>
      </c>
      <c r="D12" s="5">
        <v>98374.89</v>
      </c>
      <c r="E12" s="5">
        <v>95073.600000000006</v>
      </c>
      <c r="F12" s="5">
        <f t="shared" si="0"/>
        <v>3051368.0100000002</v>
      </c>
    </row>
    <row r="13" spans="1:11" x14ac:dyDescent="0.2">
      <c r="A13" s="12"/>
    </row>
    <row r="14" spans="1:11" x14ac:dyDescent="0.2">
      <c r="A14" s="12"/>
      <c r="F14" s="46"/>
    </row>
    <row r="15" spans="1:11" x14ac:dyDescent="0.2">
      <c r="A15" s="12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8"/>
  <sheetViews>
    <sheetView workbookViewId="0">
      <selection activeCell="C16" sqref="C16"/>
    </sheetView>
  </sheetViews>
  <sheetFormatPr defaultRowHeight="12.75" x14ac:dyDescent="0.2"/>
  <cols>
    <col min="1" max="1" width="7.28515625" style="4" customWidth="1"/>
    <col min="2" max="2" width="55.7109375" style="1" customWidth="1"/>
    <col min="3" max="3" width="15.28515625" style="1" customWidth="1"/>
    <col min="4" max="5" width="9.140625" style="1"/>
    <col min="6" max="6" width="11.28515625" style="1" bestFit="1" customWidth="1"/>
    <col min="7" max="16384" width="9.140625" style="1"/>
  </cols>
  <sheetData>
    <row r="3" spans="1:6" ht="31.5" customHeight="1" x14ac:dyDescent="0.2">
      <c r="A3" s="41" t="s">
        <v>100</v>
      </c>
      <c r="B3" s="57" t="s">
        <v>33</v>
      </c>
      <c r="C3" s="57"/>
    </row>
    <row r="4" spans="1:6" ht="20.100000000000001" customHeight="1" x14ac:dyDescent="0.2">
      <c r="A4" s="40" t="s">
        <v>22</v>
      </c>
      <c r="B4" s="40" t="s">
        <v>24</v>
      </c>
      <c r="C4" s="40" t="s">
        <v>25</v>
      </c>
    </row>
    <row r="5" spans="1:6" ht="20.100000000000001" customHeight="1" x14ac:dyDescent="0.2">
      <c r="A5" s="7">
        <v>1</v>
      </c>
      <c r="B5" s="13" t="s">
        <v>31</v>
      </c>
      <c r="C5" s="38">
        <v>10443702.82</v>
      </c>
    </row>
    <row r="6" spans="1:6" ht="20.100000000000001" customHeight="1" x14ac:dyDescent="0.2">
      <c r="A6" s="7">
        <v>2</v>
      </c>
      <c r="B6" s="13" t="s">
        <v>32</v>
      </c>
      <c r="C6" s="38">
        <v>827184.38</v>
      </c>
    </row>
    <row r="7" spans="1:6" s="9" customFormat="1" ht="20.100000000000001" customHeight="1" x14ac:dyDescent="0.25">
      <c r="A7" s="7">
        <v>3</v>
      </c>
      <c r="B7" s="8" t="s">
        <v>26</v>
      </c>
      <c r="C7" s="38">
        <v>94056.42</v>
      </c>
    </row>
    <row r="8" spans="1:6" s="9" customFormat="1" ht="20.100000000000001" customHeight="1" x14ac:dyDescent="0.25">
      <c r="A8" s="7">
        <v>4</v>
      </c>
      <c r="B8" s="8" t="s">
        <v>27</v>
      </c>
      <c r="C8" s="38">
        <v>312550.5</v>
      </c>
      <c r="F8" s="51"/>
    </row>
    <row r="9" spans="1:6" s="9" customFormat="1" ht="20.100000000000001" customHeight="1" x14ac:dyDescent="0.25">
      <c r="A9" s="7">
        <v>5</v>
      </c>
      <c r="B9" s="8" t="s">
        <v>111</v>
      </c>
      <c r="C9" s="38">
        <v>39356.019999999997</v>
      </c>
    </row>
    <row r="10" spans="1:6" s="9" customFormat="1" ht="20.100000000000001" customHeight="1" x14ac:dyDescent="0.25">
      <c r="A10" s="7">
        <v>6</v>
      </c>
      <c r="B10" s="8" t="s">
        <v>112</v>
      </c>
      <c r="C10" s="38">
        <v>3065615.62</v>
      </c>
    </row>
    <row r="11" spans="1:6" s="9" customFormat="1" ht="20.100000000000001" customHeight="1" x14ac:dyDescent="0.25">
      <c r="A11" s="56" t="s">
        <v>23</v>
      </c>
      <c r="B11" s="56"/>
      <c r="C11" s="39">
        <f>SUM(C5:C10)</f>
        <v>14782465.760000002</v>
      </c>
    </row>
    <row r="13" spans="1:6" x14ac:dyDescent="0.2">
      <c r="B13" s="43"/>
    </row>
    <row r="14" spans="1:6" x14ac:dyDescent="0.2">
      <c r="B14" s="43"/>
    </row>
    <row r="15" spans="1:6" x14ac:dyDescent="0.2">
      <c r="B15" s="43"/>
      <c r="C15" s="47"/>
    </row>
    <row r="16" spans="1:6" x14ac:dyDescent="0.2">
      <c r="B16" s="43"/>
    </row>
    <row r="17" spans="2:3" x14ac:dyDescent="0.2">
      <c r="B17" s="43"/>
    </row>
    <row r="18" spans="2:3" x14ac:dyDescent="0.2">
      <c r="B18" s="43"/>
    </row>
    <row r="19" spans="2:3" x14ac:dyDescent="0.2">
      <c r="B19" s="43"/>
    </row>
    <row r="23" spans="2:3" x14ac:dyDescent="0.2">
      <c r="C23" s="47"/>
    </row>
    <row r="28" spans="2:3" x14ac:dyDescent="0.2">
      <c r="C28" s="47"/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view="pageBreakPreview" topLeftCell="A18" zoomScaleNormal="100" zoomScaleSheetLayoutView="100" workbookViewId="0">
      <selection activeCell="G47" sqref="G47:H47"/>
    </sheetView>
  </sheetViews>
  <sheetFormatPr defaultRowHeight="12.75" x14ac:dyDescent="0.2"/>
  <cols>
    <col min="1" max="1" width="5.42578125" style="138" customWidth="1"/>
    <col min="2" max="2" width="31" style="138" customWidth="1"/>
    <col min="3" max="3" width="12.42578125" style="138" customWidth="1"/>
    <col min="4" max="4" width="12.5703125" style="138" customWidth="1"/>
    <col min="5" max="5" width="14.5703125" style="138" customWidth="1"/>
    <col min="6" max="6" width="13" style="138" customWidth="1"/>
    <col min="7" max="7" width="13.85546875" style="138" customWidth="1"/>
    <col min="8" max="8" width="14.28515625" style="138" customWidth="1"/>
    <col min="9" max="9" width="36.140625" style="138" customWidth="1"/>
    <col min="10" max="10" width="12.7109375" style="138" bestFit="1" customWidth="1"/>
    <col min="11" max="16384" width="9.140625" style="138"/>
  </cols>
  <sheetData>
    <row r="1" spans="1:9" ht="46.5" customHeight="1" x14ac:dyDescent="0.2">
      <c r="A1" s="169" t="s">
        <v>364</v>
      </c>
      <c r="B1" s="156"/>
      <c r="C1" s="168" t="s">
        <v>363</v>
      </c>
      <c r="D1" s="164"/>
      <c r="E1" s="164"/>
      <c r="F1" s="164"/>
      <c r="G1" s="167" t="s">
        <v>362</v>
      </c>
      <c r="H1" s="166"/>
    </row>
    <row r="2" spans="1:9" ht="27.75" customHeight="1" x14ac:dyDescent="0.2">
      <c r="A2" s="165" t="s">
        <v>361</v>
      </c>
      <c r="B2" s="156"/>
      <c r="C2" s="164"/>
      <c r="D2" s="164"/>
      <c r="E2" s="164"/>
      <c r="F2" s="164"/>
      <c r="G2" s="163"/>
      <c r="H2" s="162"/>
    </row>
    <row r="3" spans="1:9" x14ac:dyDescent="0.2">
      <c r="A3" s="161"/>
      <c r="B3" s="160"/>
      <c r="C3" s="160"/>
      <c r="D3" s="160"/>
      <c r="E3" s="160"/>
      <c r="F3" s="159"/>
      <c r="G3" s="156" t="s">
        <v>360</v>
      </c>
      <c r="H3" s="156"/>
    </row>
    <row r="4" spans="1:9" x14ac:dyDescent="0.2">
      <c r="A4" s="158" t="s">
        <v>359</v>
      </c>
      <c r="B4" s="154" t="s">
        <v>358</v>
      </c>
      <c r="C4" s="157" t="s">
        <v>357</v>
      </c>
      <c r="D4" s="157"/>
      <c r="E4" s="157" t="s">
        <v>356</v>
      </c>
      <c r="F4" s="157"/>
      <c r="G4" s="156" t="s">
        <v>355</v>
      </c>
      <c r="H4" s="156"/>
    </row>
    <row r="5" spans="1:9" x14ac:dyDescent="0.2">
      <c r="A5" s="155"/>
      <c r="B5" s="154"/>
      <c r="C5" s="153" t="s">
        <v>354</v>
      </c>
      <c r="D5" s="153" t="s">
        <v>353</v>
      </c>
      <c r="E5" s="153" t="s">
        <v>354</v>
      </c>
      <c r="F5" s="153" t="s">
        <v>353</v>
      </c>
      <c r="G5" s="153" t="s">
        <v>354</v>
      </c>
      <c r="H5" s="153" t="s">
        <v>353</v>
      </c>
    </row>
    <row r="6" spans="1:9" ht="15" x14ac:dyDescent="0.2">
      <c r="A6" s="149" t="s">
        <v>5</v>
      </c>
      <c r="B6" s="148" t="s">
        <v>6</v>
      </c>
      <c r="C6" s="150">
        <v>12585443.869999999</v>
      </c>
      <c r="D6" s="150"/>
      <c r="E6" s="150">
        <v>24794640.420000002</v>
      </c>
      <c r="F6" s="150"/>
      <c r="G6" s="147">
        <f>E6</f>
        <v>24794640.420000002</v>
      </c>
      <c r="H6" s="148"/>
    </row>
    <row r="7" spans="1:9" ht="15" x14ac:dyDescent="0.2">
      <c r="A7" s="149" t="s">
        <v>7</v>
      </c>
      <c r="B7" s="148" t="s">
        <v>8</v>
      </c>
      <c r="C7" s="150">
        <v>2881029.43</v>
      </c>
      <c r="D7" s="150"/>
      <c r="E7" s="150">
        <v>2901365.92</v>
      </c>
      <c r="F7" s="150"/>
      <c r="G7" s="147">
        <f>E7</f>
        <v>2901365.92</v>
      </c>
      <c r="H7" s="148"/>
    </row>
    <row r="8" spans="1:9" ht="15" x14ac:dyDescent="0.2">
      <c r="A8" s="149" t="s">
        <v>9</v>
      </c>
      <c r="B8" s="148" t="s">
        <v>10</v>
      </c>
      <c r="C8" s="150">
        <v>151386.17000000001</v>
      </c>
      <c r="D8" s="150"/>
      <c r="E8" s="150">
        <v>139188.21</v>
      </c>
      <c r="F8" s="150"/>
      <c r="G8" s="147">
        <f>E8</f>
        <v>139188.21</v>
      </c>
      <c r="H8" s="148"/>
      <c r="I8" s="139"/>
    </row>
    <row r="9" spans="1:9" ht="15" x14ac:dyDescent="0.2">
      <c r="A9" s="149" t="s">
        <v>13</v>
      </c>
      <c r="B9" s="148" t="s">
        <v>14</v>
      </c>
      <c r="C9" s="150">
        <v>15651.12</v>
      </c>
      <c r="D9" s="150"/>
      <c r="E9" s="150">
        <v>10813.88</v>
      </c>
      <c r="F9" s="150"/>
      <c r="G9" s="147">
        <f>E9</f>
        <v>10813.88</v>
      </c>
      <c r="H9" s="148"/>
      <c r="I9" s="139">
        <f>E7+E8+E9-F11</f>
        <v>0</v>
      </c>
    </row>
    <row r="10" spans="1:9" ht="15" x14ac:dyDescent="0.2">
      <c r="A10" s="149" t="s">
        <v>15</v>
      </c>
      <c r="B10" s="148" t="s">
        <v>352</v>
      </c>
      <c r="C10" s="150"/>
      <c r="D10" s="150">
        <v>4079828.59</v>
      </c>
      <c r="E10" s="150"/>
      <c r="F10" s="150">
        <v>4535313.87</v>
      </c>
      <c r="G10" s="147"/>
      <c r="H10" s="147">
        <f>F10</f>
        <v>4535313.87</v>
      </c>
      <c r="I10" s="139"/>
    </row>
    <row r="11" spans="1:9" ht="15" x14ac:dyDescent="0.2">
      <c r="A11" s="149" t="s">
        <v>17</v>
      </c>
      <c r="B11" s="148" t="s">
        <v>351</v>
      </c>
      <c r="C11" s="150"/>
      <c r="D11" s="150">
        <v>3048066.72</v>
      </c>
      <c r="E11" s="150"/>
      <c r="F11" s="150">
        <v>3051368.01</v>
      </c>
      <c r="G11" s="147"/>
      <c r="H11" s="147">
        <f>F11</f>
        <v>3051368.01</v>
      </c>
    </row>
    <row r="12" spans="1:9" ht="15" x14ac:dyDescent="0.2">
      <c r="A12" s="149" t="s">
        <v>28</v>
      </c>
      <c r="B12" s="148" t="s">
        <v>350</v>
      </c>
      <c r="C12" s="150"/>
      <c r="D12" s="150"/>
      <c r="E12" s="150"/>
      <c r="F12" s="150"/>
      <c r="G12" s="147"/>
      <c r="H12" s="147"/>
    </row>
    <row r="13" spans="1:9" ht="15" x14ac:dyDescent="0.2">
      <c r="A13" s="149" t="s">
        <v>349</v>
      </c>
      <c r="B13" s="148" t="s">
        <v>348</v>
      </c>
      <c r="C13" s="150"/>
      <c r="D13" s="150"/>
      <c r="E13" s="150"/>
      <c r="F13" s="150"/>
      <c r="G13" s="147"/>
      <c r="H13" s="147"/>
    </row>
    <row r="14" spans="1:9" ht="15" x14ac:dyDescent="0.2">
      <c r="A14" s="149" t="s">
        <v>347</v>
      </c>
      <c r="B14" s="148" t="s">
        <v>346</v>
      </c>
      <c r="C14" s="150">
        <v>14469.04</v>
      </c>
      <c r="D14" s="150"/>
      <c r="E14" s="150">
        <v>7812.93</v>
      </c>
      <c r="F14" s="150"/>
      <c r="G14" s="147">
        <f>E14</f>
        <v>7812.93</v>
      </c>
      <c r="H14" s="147"/>
    </row>
    <row r="15" spans="1:9" ht="15" x14ac:dyDescent="0.2">
      <c r="A15" s="149" t="s">
        <v>345</v>
      </c>
      <c r="B15" s="148" t="s">
        <v>344</v>
      </c>
      <c r="C15" s="151"/>
      <c r="D15" s="150">
        <v>79105.63</v>
      </c>
      <c r="E15" s="151"/>
      <c r="F15" s="150">
        <v>85568.71</v>
      </c>
      <c r="G15" s="152"/>
      <c r="H15" s="147">
        <f>F15</f>
        <v>85568.71</v>
      </c>
    </row>
    <row r="16" spans="1:9" ht="15" x14ac:dyDescent="0.2">
      <c r="A16" s="149" t="s">
        <v>343</v>
      </c>
      <c r="B16" s="148" t="s">
        <v>342</v>
      </c>
      <c r="C16" s="151">
        <v>810.54</v>
      </c>
      <c r="D16" s="150"/>
      <c r="E16" s="151">
        <v>802.59</v>
      </c>
      <c r="F16" s="150"/>
      <c r="G16" s="152">
        <f>E16</f>
        <v>802.59</v>
      </c>
      <c r="H16" s="147"/>
    </row>
    <row r="17" spans="1:10" ht="15" x14ac:dyDescent="0.2">
      <c r="A17" s="149" t="s">
        <v>341</v>
      </c>
      <c r="B17" s="148" t="s">
        <v>340</v>
      </c>
      <c r="C17" s="150"/>
      <c r="D17" s="150"/>
      <c r="E17" s="150">
        <v>10029.219999999999</v>
      </c>
      <c r="F17" s="150"/>
      <c r="G17" s="147"/>
      <c r="H17" s="147"/>
      <c r="I17" s="139"/>
    </row>
    <row r="18" spans="1:10" ht="15" x14ac:dyDescent="0.2">
      <c r="A18" s="149" t="s">
        <v>339</v>
      </c>
      <c r="B18" s="148" t="s">
        <v>338</v>
      </c>
      <c r="C18" s="150"/>
      <c r="D18" s="150"/>
      <c r="E18" s="150"/>
      <c r="F18" s="150">
        <v>15890237.1</v>
      </c>
      <c r="G18" s="147"/>
      <c r="H18" s="147"/>
      <c r="I18" s="139"/>
      <c r="J18" s="139"/>
    </row>
    <row r="19" spans="1:10" ht="15" x14ac:dyDescent="0.2">
      <c r="A19" s="149" t="s">
        <v>337</v>
      </c>
      <c r="B19" s="148" t="s">
        <v>336</v>
      </c>
      <c r="C19" s="150"/>
      <c r="D19" s="150">
        <v>78249.279999999999</v>
      </c>
      <c r="E19" s="150"/>
      <c r="F19" s="150">
        <v>86502</v>
      </c>
      <c r="G19" s="147"/>
      <c r="H19" s="147">
        <f>F19</f>
        <v>86502</v>
      </c>
      <c r="I19" s="139"/>
    </row>
    <row r="20" spans="1:10" ht="15" x14ac:dyDescent="0.2">
      <c r="A20" s="149" t="s">
        <v>335</v>
      </c>
      <c r="B20" s="148" t="s">
        <v>334</v>
      </c>
      <c r="C20" s="150"/>
      <c r="D20" s="150">
        <v>404917.78</v>
      </c>
      <c r="E20" s="150"/>
      <c r="F20" s="150">
        <v>486255.78</v>
      </c>
      <c r="G20" s="147"/>
      <c r="H20" s="147">
        <f>F20</f>
        <v>486255.78</v>
      </c>
      <c r="I20" s="139"/>
    </row>
    <row r="21" spans="1:10" ht="15" x14ac:dyDescent="0.2">
      <c r="A21" s="149" t="s">
        <v>333</v>
      </c>
      <c r="B21" s="148" t="s">
        <v>332</v>
      </c>
      <c r="C21" s="150"/>
      <c r="D21" s="150">
        <v>801351.15</v>
      </c>
      <c r="E21" s="150"/>
      <c r="F21" s="150">
        <v>919262</v>
      </c>
      <c r="G21" s="147"/>
      <c r="H21" s="147">
        <f>F21</f>
        <v>919262</v>
      </c>
    </row>
    <row r="22" spans="1:10" ht="15" x14ac:dyDescent="0.2">
      <c r="A22" s="149" t="s">
        <v>331</v>
      </c>
      <c r="B22" s="148" t="s">
        <v>330</v>
      </c>
      <c r="C22" s="150">
        <v>64729.86</v>
      </c>
      <c r="D22" s="150"/>
      <c r="E22" s="150">
        <v>62371.5</v>
      </c>
      <c r="F22" s="150"/>
      <c r="G22" s="147">
        <f>E22</f>
        <v>62371.5</v>
      </c>
      <c r="H22" s="147"/>
    </row>
    <row r="23" spans="1:10" ht="15" x14ac:dyDescent="0.2">
      <c r="A23" s="149" t="s">
        <v>329</v>
      </c>
      <c r="B23" s="148" t="s">
        <v>328</v>
      </c>
      <c r="C23" s="150"/>
      <c r="D23" s="150">
        <v>3349.97</v>
      </c>
      <c r="E23" s="150"/>
      <c r="F23" s="150">
        <v>4524.96</v>
      </c>
      <c r="G23" s="147"/>
      <c r="H23" s="147">
        <f>F23</f>
        <v>4524.96</v>
      </c>
      <c r="J23" s="139"/>
    </row>
    <row r="24" spans="1:10" ht="15" x14ac:dyDescent="0.2">
      <c r="A24" s="149">
        <v>310</v>
      </c>
      <c r="B24" s="148" t="s">
        <v>327</v>
      </c>
      <c r="C24" s="150">
        <v>42968.2</v>
      </c>
      <c r="D24" s="150"/>
      <c r="E24" s="150">
        <v>42358.51</v>
      </c>
      <c r="F24" s="150"/>
      <c r="G24" s="147">
        <f>E24</f>
        <v>42358.51</v>
      </c>
      <c r="H24" s="147"/>
      <c r="I24" s="139"/>
    </row>
    <row r="25" spans="1:10" ht="15" x14ac:dyDescent="0.2">
      <c r="A25" s="149">
        <v>330</v>
      </c>
      <c r="B25" s="148" t="s">
        <v>326</v>
      </c>
      <c r="C25" s="150"/>
      <c r="D25" s="150"/>
      <c r="E25" s="150"/>
      <c r="F25" s="150"/>
      <c r="G25" s="147"/>
      <c r="H25" s="147"/>
      <c r="I25" s="139"/>
    </row>
    <row r="26" spans="1:10" ht="15" x14ac:dyDescent="0.2">
      <c r="A26" s="149" t="s">
        <v>325</v>
      </c>
      <c r="B26" s="148" t="s">
        <v>324</v>
      </c>
      <c r="C26" s="150"/>
      <c r="D26" s="150"/>
      <c r="E26" s="150">
        <v>455485.28</v>
      </c>
      <c r="F26" s="150"/>
      <c r="G26" s="147"/>
      <c r="H26" s="147"/>
      <c r="I26" s="139"/>
    </row>
    <row r="27" spans="1:10" ht="15" x14ac:dyDescent="0.2">
      <c r="A27" s="149" t="s">
        <v>323</v>
      </c>
      <c r="B27" s="148" t="s">
        <v>322</v>
      </c>
      <c r="C27" s="150"/>
      <c r="D27" s="150"/>
      <c r="E27" s="150">
        <v>1333914.05</v>
      </c>
      <c r="F27" s="150"/>
      <c r="G27" s="147"/>
      <c r="H27" s="147"/>
      <c r="I27" s="139"/>
      <c r="J27" s="139">
        <f>E44-F44</f>
        <v>0</v>
      </c>
    </row>
    <row r="28" spans="1:10" ht="15" x14ac:dyDescent="0.2">
      <c r="A28" s="149" t="s">
        <v>321</v>
      </c>
      <c r="B28" s="148" t="s">
        <v>320</v>
      </c>
      <c r="C28" s="150"/>
      <c r="D28" s="150"/>
      <c r="E28" s="150">
        <v>586971.87</v>
      </c>
      <c r="F28" s="150"/>
      <c r="G28" s="147"/>
      <c r="H28" s="147"/>
      <c r="I28" s="139"/>
    </row>
    <row r="29" spans="1:10" ht="15" x14ac:dyDescent="0.2">
      <c r="A29" s="149" t="s">
        <v>319</v>
      </c>
      <c r="B29" s="148" t="s">
        <v>318</v>
      </c>
      <c r="C29" s="150"/>
      <c r="D29" s="150"/>
      <c r="E29" s="150">
        <v>24850.41</v>
      </c>
      <c r="F29" s="150"/>
      <c r="G29" s="147"/>
      <c r="H29" s="147"/>
      <c r="I29" s="139"/>
    </row>
    <row r="30" spans="1:10" ht="15" x14ac:dyDescent="0.2">
      <c r="A30" s="149" t="s">
        <v>317</v>
      </c>
      <c r="B30" s="148" t="s">
        <v>31</v>
      </c>
      <c r="C30" s="150"/>
      <c r="D30" s="150"/>
      <c r="E30" s="150">
        <v>11845892.140000001</v>
      </c>
      <c r="F30" s="150"/>
      <c r="G30" s="147"/>
      <c r="H30" s="147"/>
      <c r="I30" s="139"/>
    </row>
    <row r="31" spans="1:10" ht="15" x14ac:dyDescent="0.2">
      <c r="A31" s="149" t="s">
        <v>316</v>
      </c>
      <c r="B31" s="148" t="s">
        <v>315</v>
      </c>
      <c r="C31" s="150"/>
      <c r="D31" s="150"/>
      <c r="E31" s="150">
        <v>2905758.62</v>
      </c>
      <c r="F31" s="150"/>
      <c r="G31" s="147"/>
      <c r="H31" s="147"/>
      <c r="I31" s="139"/>
    </row>
    <row r="32" spans="1:10" ht="15" x14ac:dyDescent="0.2">
      <c r="A32" s="149" t="s">
        <v>314</v>
      </c>
      <c r="B32" s="148" t="s">
        <v>298</v>
      </c>
      <c r="C32" s="150"/>
      <c r="D32" s="150"/>
      <c r="E32" s="150">
        <v>43257.760000000002</v>
      </c>
      <c r="F32" s="150"/>
      <c r="G32" s="147"/>
      <c r="H32" s="147"/>
      <c r="I32" s="139"/>
    </row>
    <row r="33" spans="1:11" ht="15" x14ac:dyDescent="0.2">
      <c r="A33" s="149" t="s">
        <v>313</v>
      </c>
      <c r="B33" s="148" t="s">
        <v>312</v>
      </c>
      <c r="C33" s="150"/>
      <c r="D33" s="150"/>
      <c r="E33" s="150"/>
      <c r="F33" s="150">
        <v>615341.06999999995</v>
      </c>
      <c r="G33" s="147"/>
      <c r="H33" s="147"/>
      <c r="I33" s="138" t="s">
        <v>311</v>
      </c>
      <c r="J33" s="139">
        <f>D40-C43-(C6-D10)+(E6-F10)-E17+F18+E26-E41</f>
        <v>35226644.640000001</v>
      </c>
      <c r="K33" s="139">
        <f>H40-J33</f>
        <v>0</v>
      </c>
    </row>
    <row r="34" spans="1:11" ht="15" x14ac:dyDescent="0.2">
      <c r="A34" s="149" t="s">
        <v>310</v>
      </c>
      <c r="B34" s="148" t="s">
        <v>309</v>
      </c>
      <c r="C34" s="150"/>
      <c r="D34" s="150"/>
      <c r="E34" s="150"/>
      <c r="F34" s="150">
        <v>7204.76</v>
      </c>
      <c r="G34" s="147"/>
      <c r="H34" s="147"/>
    </row>
    <row r="35" spans="1:11" ht="15" x14ac:dyDescent="0.2">
      <c r="A35" s="149" t="s">
        <v>308</v>
      </c>
      <c r="B35" s="148" t="s">
        <v>307</v>
      </c>
      <c r="C35" s="150"/>
      <c r="D35" s="150"/>
      <c r="E35" s="150"/>
      <c r="F35" s="150"/>
      <c r="G35" s="147"/>
      <c r="H35" s="147"/>
      <c r="I35" s="138" t="s">
        <v>306</v>
      </c>
    </row>
    <row r="36" spans="1:11" ht="15" x14ac:dyDescent="0.2">
      <c r="A36" s="149" t="s">
        <v>305</v>
      </c>
      <c r="B36" s="148" t="s">
        <v>304</v>
      </c>
      <c r="C36" s="150"/>
      <c r="D36" s="150"/>
      <c r="E36" s="150"/>
      <c r="F36" s="150">
        <v>1164.19</v>
      </c>
      <c r="G36" s="147"/>
      <c r="H36" s="147"/>
    </row>
    <row r="37" spans="1:11" ht="15" x14ac:dyDescent="0.2">
      <c r="A37" s="149" t="s">
        <v>303</v>
      </c>
      <c r="B37" s="148" t="s">
        <v>302</v>
      </c>
      <c r="C37" s="150"/>
      <c r="D37" s="150"/>
      <c r="E37" s="150"/>
      <c r="F37" s="150"/>
      <c r="G37" s="147"/>
      <c r="H37" s="147"/>
    </row>
    <row r="38" spans="1:11" ht="15" x14ac:dyDescent="0.2">
      <c r="A38" s="149" t="s">
        <v>301</v>
      </c>
      <c r="B38" s="148" t="s">
        <v>300</v>
      </c>
      <c r="C38" s="150"/>
      <c r="D38" s="150"/>
      <c r="E38" s="150"/>
      <c r="F38" s="150">
        <v>73478.09</v>
      </c>
      <c r="G38" s="147"/>
      <c r="H38" s="147"/>
    </row>
    <row r="39" spans="1:11" ht="15" x14ac:dyDescent="0.2">
      <c r="A39" s="149" t="s">
        <v>299</v>
      </c>
      <c r="B39" s="148" t="s">
        <v>298</v>
      </c>
      <c r="C39" s="150"/>
      <c r="D39" s="150"/>
      <c r="E39" s="150">
        <v>7328.42</v>
      </c>
      <c r="F39" s="150"/>
      <c r="G39" s="147"/>
      <c r="H39" s="147"/>
    </row>
    <row r="40" spans="1:11" ht="15" x14ac:dyDescent="0.2">
      <c r="A40" s="149" t="s">
        <v>297</v>
      </c>
      <c r="B40" s="148" t="s">
        <v>296</v>
      </c>
      <c r="C40" s="150"/>
      <c r="D40" s="150">
        <v>22381255.809999999</v>
      </c>
      <c r="E40" s="150"/>
      <c r="F40" s="151">
        <v>19391616.760000002</v>
      </c>
      <c r="G40" s="147"/>
      <c r="H40" s="147">
        <v>35226644.640000001</v>
      </c>
      <c r="I40" s="139"/>
    </row>
    <row r="41" spans="1:11" ht="15" x14ac:dyDescent="0.2">
      <c r="A41" s="149" t="s">
        <v>295</v>
      </c>
      <c r="B41" s="148" t="s">
        <v>294</v>
      </c>
      <c r="C41" s="150"/>
      <c r="D41" s="150"/>
      <c r="E41" s="150">
        <v>45180</v>
      </c>
      <c r="F41" s="150"/>
      <c r="G41" s="147"/>
      <c r="H41" s="147"/>
    </row>
    <row r="42" spans="1:11" ht="15" x14ac:dyDescent="0.2">
      <c r="A42" s="149" t="s">
        <v>293</v>
      </c>
      <c r="B42" s="148" t="s">
        <v>292</v>
      </c>
      <c r="C42" s="150"/>
      <c r="D42" s="150">
        <v>79198.899999999994</v>
      </c>
      <c r="E42" s="150"/>
      <c r="F42" s="150">
        <v>70184.429999999993</v>
      </c>
      <c r="G42" s="147"/>
      <c r="H42" s="147">
        <f>F42</f>
        <v>70184.429999999993</v>
      </c>
    </row>
    <row r="43" spans="1:11" ht="15" x14ac:dyDescent="0.2">
      <c r="A43" s="149" t="s">
        <v>291</v>
      </c>
      <c r="B43" s="148" t="s">
        <v>290</v>
      </c>
      <c r="C43" s="151">
        <v>15198835.6</v>
      </c>
      <c r="D43" s="150"/>
      <c r="E43" s="150"/>
      <c r="F43" s="150"/>
      <c r="G43" s="147">
        <v>16506270.439999999</v>
      </c>
      <c r="H43" s="147"/>
    </row>
    <row r="44" spans="1:11" ht="15" x14ac:dyDescent="0.2">
      <c r="A44" s="149"/>
      <c r="B44" s="148"/>
      <c r="C44" s="147">
        <f>SUM(C6:C43)</f>
        <v>30955323.829999994</v>
      </c>
      <c r="D44" s="147">
        <f>SUM(D6:D43)</f>
        <v>30955323.829999998</v>
      </c>
      <c r="E44" s="147">
        <f>SUM(E6:E43)</f>
        <v>45218021.730000004</v>
      </c>
      <c r="F44" s="147">
        <f>SUM(F6:F43)</f>
        <v>45218021.730000004</v>
      </c>
      <c r="G44" s="147">
        <f>SUM(G6:G43)</f>
        <v>44465624.400000006</v>
      </c>
      <c r="H44" s="147">
        <f>SUM(H6:H43)</f>
        <v>44465624.399999999</v>
      </c>
      <c r="I44" s="139"/>
    </row>
    <row r="45" spans="1:11" ht="25.5" customHeight="1" x14ac:dyDescent="0.2">
      <c r="B45" s="145"/>
      <c r="C45" s="145"/>
      <c r="D45" s="145"/>
      <c r="E45" s="146"/>
      <c r="F45" s="144"/>
      <c r="G45" s="145"/>
      <c r="H45" s="144"/>
    </row>
    <row r="46" spans="1:11" x14ac:dyDescent="0.2">
      <c r="B46" s="138" t="s">
        <v>289</v>
      </c>
      <c r="D46" s="143" t="s">
        <v>288</v>
      </c>
      <c r="E46" s="140"/>
      <c r="G46" s="140" t="s">
        <v>287</v>
      </c>
      <c r="H46" s="140"/>
    </row>
    <row r="47" spans="1:11" x14ac:dyDescent="0.2">
      <c r="B47" s="142" t="s">
        <v>286</v>
      </c>
      <c r="D47" s="141" t="s">
        <v>285</v>
      </c>
      <c r="E47" s="140"/>
      <c r="G47" s="140" t="s">
        <v>284</v>
      </c>
      <c r="H47" s="140"/>
    </row>
    <row r="49" spans="3:8" x14ac:dyDescent="0.2">
      <c r="C49" s="139"/>
      <c r="F49" s="139"/>
      <c r="G49" s="139"/>
    </row>
    <row r="50" spans="3:8" x14ac:dyDescent="0.2">
      <c r="C50" s="139"/>
      <c r="E50" s="139"/>
      <c r="F50" s="139"/>
      <c r="G50" s="139"/>
    </row>
    <row r="51" spans="3:8" x14ac:dyDescent="0.2">
      <c r="E51" s="139"/>
      <c r="F51" s="139"/>
      <c r="G51" s="139"/>
      <c r="H51" s="139"/>
    </row>
    <row r="52" spans="3:8" x14ac:dyDescent="0.2">
      <c r="E52" s="139"/>
      <c r="F52" s="139"/>
    </row>
  </sheetData>
  <mergeCells count="15">
    <mergeCell ref="G1:H2"/>
    <mergeCell ref="G3:H3"/>
    <mergeCell ref="A1:B1"/>
    <mergeCell ref="A2:B2"/>
    <mergeCell ref="C1:F2"/>
    <mergeCell ref="A3:F3"/>
    <mergeCell ref="A4:A5"/>
    <mergeCell ref="D46:E46"/>
    <mergeCell ref="G46:H46"/>
    <mergeCell ref="D47:E47"/>
    <mergeCell ref="G47:H47"/>
    <mergeCell ref="C4:D4"/>
    <mergeCell ref="E4:F4"/>
    <mergeCell ref="G4:H4"/>
    <mergeCell ref="B4:B5"/>
  </mergeCells>
  <pageMargins left="0.19685039370078741" right="0.19685039370078741" top="0.98425196850393704" bottom="0.98425196850393704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</vt:i4>
      </vt:variant>
    </vt:vector>
  </HeadingPairs>
  <TitlesOfParts>
    <vt:vector size="8" baseType="lpstr">
      <vt:lpstr>Bilans</vt:lpstr>
      <vt:lpstr>Rachunek zysków i strat</vt:lpstr>
      <vt:lpstr>Zestawienie zmian w funduszu</vt:lpstr>
      <vt:lpstr>Informacja dodatkowa</vt:lpstr>
      <vt:lpstr>Tabela 1.1</vt:lpstr>
      <vt:lpstr>Tabela 1.15</vt:lpstr>
      <vt:lpstr>Zestawienie sald 2025 r.</vt:lpstr>
      <vt:lpstr>'Zestawienie sald 2025 r.'!Obszar_wydruku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Monika</cp:lastModifiedBy>
  <cp:lastPrinted>2026-03-12T11:50:23Z</cp:lastPrinted>
  <dcterms:created xsi:type="dcterms:W3CDTF">2021-02-15T14:17:29Z</dcterms:created>
  <dcterms:modified xsi:type="dcterms:W3CDTF">2026-05-07T07:26:24Z</dcterms:modified>
</cp:coreProperties>
</file>