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da\Desktop\"/>
    </mc:Choice>
  </mc:AlternateContent>
  <xr:revisionPtr revIDLastSave="0" documentId="8_{AD5A9F8A-9E16-4647-AB78-8939FB0F84F6}" xr6:coauthVersionLast="36" xr6:coauthVersionMax="36" xr10:uidLastSave="{00000000-0000-0000-0000-000000000000}"/>
  <bookViews>
    <workbookView xWindow="28680" yWindow="-120" windowWidth="29040" windowHeight="15840" firstSheet="1" activeTab="1" xr2:uid="{00000000-000D-0000-FFFF-FFFF00000000}"/>
  </bookViews>
  <sheets>
    <sheet name="zsg" sheetId="7" r:id="rId1"/>
    <sheet name="Rachunek zysków i strat" sheetId="8" r:id="rId2"/>
    <sheet name="Zestawienie zmian w funduszu" sheetId="9" r:id="rId3"/>
    <sheet name="Zestawienie sald" sheetId="10" r:id="rId4"/>
    <sheet name="Informacja dodatkowa" sheetId="11" r:id="rId5"/>
  </sheets>
  <calcPr calcId="191029"/>
</workbook>
</file>

<file path=xl/calcChain.xml><?xml version="1.0" encoding="utf-8"?>
<calcChain xmlns="http://schemas.openxmlformats.org/spreadsheetml/2006/main">
  <c r="C120" i="11" l="1"/>
  <c r="G108" i="11"/>
  <c r="G107" i="11"/>
  <c r="G106" i="11"/>
  <c r="G105" i="11"/>
  <c r="G104" i="11"/>
  <c r="G103" i="11" s="1"/>
  <c r="F103" i="11"/>
  <c r="F101" i="11" s="1"/>
  <c r="F109" i="11" s="1"/>
  <c r="E103" i="11"/>
  <c r="E101" i="11" s="1"/>
  <c r="E109" i="11" s="1"/>
  <c r="D103" i="11"/>
  <c r="D101" i="11" s="1"/>
  <c r="D109" i="11" s="1"/>
  <c r="C103" i="11"/>
  <c r="C101" i="11" s="1"/>
  <c r="C109" i="11" s="1"/>
  <c r="G102" i="11"/>
  <c r="F95" i="11"/>
  <c r="F94" i="11"/>
  <c r="F93" i="11"/>
  <c r="F92" i="11"/>
  <c r="F91" i="11"/>
  <c r="F90" i="11"/>
  <c r="F89" i="11"/>
  <c r="F88" i="11"/>
  <c r="G101" i="11" l="1"/>
  <c r="G109" i="11" s="1"/>
  <c r="F44" i="10" l="1"/>
  <c r="E44" i="10"/>
  <c r="D44" i="10"/>
  <c r="C44" i="10"/>
  <c r="H42" i="10"/>
  <c r="G24" i="10"/>
  <c r="H23" i="10"/>
  <c r="G22" i="10"/>
  <c r="H21" i="10"/>
  <c r="H20" i="10"/>
  <c r="H19" i="10"/>
  <c r="G16" i="10"/>
  <c r="H15" i="10"/>
  <c r="G14" i="10"/>
  <c r="H11" i="10"/>
  <c r="H10" i="10"/>
  <c r="H44" i="10" s="1"/>
  <c r="G9" i="10"/>
  <c r="G8" i="10"/>
  <c r="G7" i="10"/>
  <c r="G6" i="10"/>
  <c r="G44" i="10" s="1"/>
  <c r="C44" i="9"/>
  <c r="E8" i="9"/>
  <c r="C7" i="9"/>
  <c r="C6" i="9"/>
  <c r="C5" i="9"/>
  <c r="C4" i="9"/>
  <c r="C54" i="8" l="1"/>
  <c r="E8" i="8"/>
  <c r="C7" i="8"/>
  <c r="C6" i="8"/>
  <c r="C5" i="8"/>
  <c r="C4" i="8"/>
  <c r="E57" i="7" l="1"/>
  <c r="I51" i="7"/>
  <c r="A51" i="7"/>
  <c r="I50" i="7"/>
  <c r="B50" i="7"/>
  <c r="A50" i="7"/>
  <c r="I49" i="7"/>
  <c r="C49" i="7"/>
  <c r="A49" i="7"/>
  <c r="I48" i="7"/>
  <c r="C48" i="7"/>
  <c r="A48" i="7"/>
  <c r="I47" i="7"/>
  <c r="C47" i="7"/>
  <c r="A47" i="7"/>
  <c r="I46" i="7"/>
  <c r="C46" i="7"/>
  <c r="A46" i="7"/>
  <c r="I45" i="7"/>
  <c r="C45" i="7"/>
  <c r="A45" i="7"/>
  <c r="I44" i="7"/>
  <c r="C44" i="7"/>
  <c r="A44" i="7"/>
  <c r="I43" i="7"/>
  <c r="C43" i="7"/>
  <c r="A43" i="7"/>
  <c r="I42" i="7"/>
  <c r="B42" i="7"/>
  <c r="A42" i="7"/>
  <c r="I41" i="7"/>
  <c r="C41" i="7"/>
  <c r="A41" i="7"/>
  <c r="I40" i="7"/>
  <c r="C40" i="7"/>
  <c r="A40" i="7"/>
  <c r="I39" i="7"/>
  <c r="C39" i="7"/>
  <c r="A39" i="7"/>
  <c r="I38" i="7"/>
  <c r="C38" i="7"/>
  <c r="A38" i="7"/>
  <c r="I37" i="7"/>
  <c r="C37" i="7"/>
  <c r="A37" i="7"/>
  <c r="I36" i="7"/>
  <c r="B36" i="7"/>
  <c r="A36" i="7"/>
  <c r="J35" i="7"/>
  <c r="I35" i="7"/>
  <c r="C35" i="7"/>
  <c r="A35" i="7"/>
  <c r="J34" i="7"/>
  <c r="I34" i="7"/>
  <c r="C34" i="7"/>
  <c r="A34" i="7"/>
  <c r="L33" i="7"/>
  <c r="I33" i="7"/>
  <c r="C33" i="7"/>
  <c r="A33" i="7"/>
  <c r="L32" i="7"/>
  <c r="I32" i="7"/>
  <c r="C32" i="7"/>
  <c r="A32" i="7"/>
  <c r="K31" i="7"/>
  <c r="I31" i="7"/>
  <c r="B31" i="7"/>
  <c r="A31" i="7"/>
  <c r="K30" i="7"/>
  <c r="I30" i="7"/>
  <c r="A30" i="7"/>
  <c r="K29" i="7"/>
  <c r="I29" i="7"/>
  <c r="B29" i="7"/>
  <c r="A29" i="7"/>
  <c r="K28" i="7"/>
  <c r="I28" i="7"/>
  <c r="C28" i="7"/>
  <c r="A28" i="7"/>
  <c r="K27" i="7"/>
  <c r="I27" i="7"/>
  <c r="C27" i="7"/>
  <c r="A27" i="7"/>
  <c r="K26" i="7"/>
  <c r="I26" i="7"/>
  <c r="C26" i="7"/>
  <c r="A26" i="7"/>
  <c r="K25" i="7"/>
  <c r="I25" i="7"/>
  <c r="B25" i="7"/>
  <c r="A25" i="7"/>
  <c r="K24" i="7"/>
  <c r="I24" i="7"/>
  <c r="B24" i="7"/>
  <c r="A24" i="7"/>
  <c r="J23" i="7"/>
  <c r="I23" i="7"/>
  <c r="C23" i="7"/>
  <c r="A23" i="7"/>
  <c r="J22" i="7"/>
  <c r="I22" i="7"/>
  <c r="C22" i="7"/>
  <c r="A22" i="7"/>
  <c r="I21" i="7"/>
  <c r="D21" i="7"/>
  <c r="A21" i="7"/>
  <c r="I20" i="7"/>
  <c r="D20" i="7"/>
  <c r="A20" i="7"/>
  <c r="I19" i="7"/>
  <c r="D19" i="7"/>
  <c r="A19" i="7"/>
  <c r="J18" i="7"/>
  <c r="I18" i="7"/>
  <c r="D18" i="7"/>
  <c r="A18" i="7"/>
  <c r="J17" i="7"/>
  <c r="I17" i="7"/>
  <c r="D17" i="7"/>
  <c r="A17" i="7"/>
  <c r="K16" i="7"/>
  <c r="I16" i="7"/>
  <c r="D16" i="7"/>
  <c r="A16" i="7"/>
  <c r="K15" i="7"/>
  <c r="I15" i="7"/>
  <c r="C15" i="7"/>
  <c r="A15" i="7"/>
  <c r="J14" i="7"/>
  <c r="I14" i="7"/>
  <c r="B14" i="7"/>
  <c r="A14" i="7"/>
  <c r="J13" i="7"/>
  <c r="I13" i="7"/>
  <c r="B13" i="7"/>
  <c r="A13" i="7"/>
  <c r="I12" i="7"/>
  <c r="A12" i="7"/>
  <c r="M8" i="7"/>
  <c r="F8" i="7"/>
</calcChain>
</file>

<file path=xl/sharedStrings.xml><?xml version="1.0" encoding="utf-8"?>
<sst xmlns="http://schemas.openxmlformats.org/spreadsheetml/2006/main" count="471" uniqueCount="383">
  <si>
    <t>HiddenColumnMark</t>
  </si>
  <si>
    <t>Nazwa i adres jednostki sprawozdawczej</t>
  </si>
  <si>
    <t>Bilans</t>
  </si>
  <si>
    <t>Adresat</t>
  </si>
  <si>
    <t>jednostki budżetowej</t>
  </si>
  <si>
    <t>i samorządowego zakładu</t>
  </si>
  <si>
    <t>budżetowego</t>
  </si>
  <si>
    <t xml:space="preserve"> </t>
  </si>
  <si>
    <t>sporządzony</t>
  </si>
  <si>
    <t>Numer indentyfikacyjny REGON</t>
  </si>
  <si>
    <t>31.12.2023</t>
  </si>
  <si>
    <t/>
  </si>
  <si>
    <t>Aktywa</t>
  </si>
  <si>
    <t>Stan na początek roku</t>
  </si>
  <si>
    <t>Stan na koniec roku</t>
  </si>
  <si>
    <t>Pasywa</t>
  </si>
  <si>
    <t>A. Objaśnienie - wykazane w bilansie wartości aktywów trwałych i obrotowych są pomniejszone odpowiednio o umorzenie i odpisy aktualizujące.</t>
  </si>
  <si>
    <t>B. Informacje uzupełniające istotne dla oceny rzetelności i przejrzystości sytuacji finansowej i majątkowej</t>
  </si>
  <si>
    <t xml:space="preserve"> ..........................................................................................................................................</t>
  </si>
  <si>
    <t>&amp;=Table.RowList.Dodatkowe.Wiersz</t>
  </si>
  <si>
    <t>&amp;=Table.RowList.Dodatkowe.StanNaKoniecRoku</t>
  </si>
  <si>
    <t>2024.03.12</t>
  </si>
  <si>
    <t>Jednostka: zsg</t>
  </si>
  <si>
    <t>Zespół Szkół Gastronomicznych w Białymstoku</t>
  </si>
  <si>
    <t>Miasto Białystok</t>
  </si>
  <si>
    <t>ul. Knyszyńska 12</t>
  </si>
  <si>
    <t>15-702 Białystok</t>
  </si>
  <si>
    <t>tel. 0856513854</t>
  </si>
  <si>
    <t>00018559000000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</si>
  <si>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</si>
  <si>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</si>
  <si>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</si>
  <si>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</si>
  <si>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</si>
  <si>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</si>
  <si>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</si>
  <si>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</si>
  <si>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</si>
  <si>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</si>
  <si>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</si>
  <si>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</si>
  <si>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</si>
  <si>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</si>
  <si>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</si>
  <si>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</si>
  <si>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</si>
  <si>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</si>
  <si>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</si>
  <si>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</si>
  <si>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</si>
  <si>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</si>
  <si>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</si>
  <si>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</si>
  <si>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</si>
  <si>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</si>
  <si>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</si>
  <si>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</si>
  <si>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</si>
  <si>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</si>
  <si>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</si>
  <si>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</si>
  <si>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</si>
  <si>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</si>
  <si>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</si>
  <si>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</si>
  <si>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</si>
  <si>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</si>
  <si>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IV. Rozliczenia międzyokresowe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</si>
  <si>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</si>
  <si>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</si>
  <si>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</si>
  <si>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</si>
  <si>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</si>
  <si>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</si>
  <si>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</si>
  <si>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</si>
  <si>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</si>
  <si>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</si>
  <si>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</si>
  <si>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</si>
  <si>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</si>
  <si>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</si>
  <si>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</si>
  <si>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</si>
  <si>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</si>
  <si>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</si>
  <si>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</si>
  <si>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</si>
  <si>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8.1. Zakładowy Fundusz Świadczeń Socjalnych</t>
  </si>
  <si>
    <t>8.2. Inne fundusze</t>
  </si>
  <si>
    <t>III. Rezerwy na zobowiązania</t>
  </si>
  <si>
    <t>Robert Awiedikian
Główny księgowy</t>
  </si>
  <si>
    <t>Marek Józefowicz
 Kierownik jednostki</t>
  </si>
  <si>
    <t>Stan na koniec roku poprzedniego</t>
  </si>
  <si>
    <t>Stan na koniec roku bieżącego</t>
  </si>
  <si>
    <t>A. Przychody netto z podstawowej działalności operacyjnej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</si>
  <si>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</si>
  <si>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</si>
  <si>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</si>
  <si>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 i materiałów</t>
  </si>
  <si>
    <t>V. Dotacje na finansowanie działalności podstawowej</t>
  </si>
  <si>
    <t>VI. Przychody z tytułu dochodów budżetowych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</si>
  <si>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</si>
  <si>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</si>
  <si>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</si>
  <si>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</si>
  <si>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</si>
  <si>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</si>
  <si>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</si>
  <si>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</si>
  <si>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 i materiałów</t>
  </si>
  <si>
    <t>IX. Inne świadczenia finansowane z budżetu</t>
  </si>
  <si>
    <t>X. Pozostałe obciążenia</t>
  </si>
  <si>
    <t>C. Zysk (strata) z działalności podstawowej (A-B)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</si>
  <si>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</si>
  <si>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</si>
  <si>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</si>
  <si>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</si>
  <si>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</si>
  <si>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I. Koszty inwestycji finansowanych ze środków własnych samorządowych zakładów budżetowych i dochodów jednostek budżetowych gromadzonych na wydzielonym rachunku</t>
  </si>
  <si>
    <t>II. Pozostałe koszty operacyjne</t>
  </si>
  <si>
    <t>F. Zysk (strata) z działalności operacyjnej (C+D-E)</t>
  </si>
  <si>
    <t>G. Przychody finansowe</t>
  </si>
  <si>
    <t>I. Dywidendy i udziały w zyskach</t>
  </si>
  <si>
    <t>II. Odsetki</t>
  </si>
  <si>
    <t>III. Inne</t>
  </si>
  <si>
    <t>H. Koszty finansowe</t>
  </si>
  <si>
    <t>I. Odsetki</t>
  </si>
  <si>
    <t>II. Inne</t>
  </si>
  <si>
    <t>I. Zysk (strata) brutto (F+G-H)</t>
  </si>
  <si>
    <t>J. Podatek dochodowy</t>
  </si>
  <si>
    <t>K. Pozostałe obowiązkowe zmniejszenia zysku (zwiększenia straty)</t>
  </si>
  <si>
    <t>L. Zysk (strata) netto (I-J-K)</t>
  </si>
  <si>
    <t>Informacje uzupełniające istotne dla oceny rzetelności i przejrzystości sytuacji finansowej:</t>
  </si>
  <si>
    <t>I. Fundusz jednostki na początek okresu (BO)</t>
  </si>
  <si>
    <t>1. Zwiększenia funduszu (z tytułu)</t>
  </si>
  <si>
    <t>1.1. Zysk bilansowy za rok ubiegły</t>
  </si>
  <si>
    <t>1.2. Zrealizowane wydatki budżetowe</t>
  </si>
  <si>
    <t>1.3. Zrealizowane płatności ze środków europejskich</t>
  </si>
  <si>
    <t>1.4. Środki na inwestycje</t>
  </si>
  <si>
    <t>1.5. Aktualizacja wyceny środków trwałych</t>
  </si>
  <si>
    <t>1.6. Nieodpłatnie otrzymane środki trwałe i środki trwałe w budowie oraz wartości niematerialne i prawne</t>
  </si>
  <si>
    <t>1.7. Aktywa przejęte od zlikwidowanych lub połączonych jednostek</t>
  </si>
  <si>
    <t>1.8. Aktywa otrzymane w ramach centralnego zaopatrzenia</t>
  </si>
  <si>
    <t>1.9. Pozostałe odpisy z wyniku finansowego za rok bieżący</t>
  </si>
  <si>
    <t>1.10. Inne zwiększenia</t>
  </si>
  <si>
    <t>2. Zmniejszenia funduszu jednostki (z tytułu)</t>
  </si>
  <si>
    <t>2.1. Strata za rok ubiegły</t>
  </si>
  <si>
    <t>2.2. Zrealizowane dochody budżetowe</t>
  </si>
  <si>
    <t>2.3. Rozliczenie wyniku finansowego i środków obrotowych za rok ubiegły</t>
  </si>
  <si>
    <t>2.4. Dotacje i środki na inwestycje</t>
  </si>
  <si>
    <t>2.5. Aktualizacja środków trwałych</t>
  </si>
  <si>
    <t>2.6. Wartość sprzedanych i nieodpłatnie przekazanych środków trwałych i środków trwałych w budowie oraz wartości niematerialnych i prawnych</t>
  </si>
  <si>
    <t>2.7. Pasywa przejęte od zlikwidowanych lub połączonych jednostek</t>
  </si>
  <si>
    <t>2.8. Aktywa przekazane w ramach centralnego zaopatrzenia</t>
  </si>
  <si>
    <t>2.9. Inne zmniejszenia</t>
  </si>
  <si>
    <t>II. Fundusz jednostki na koniec okresu (BZ)</t>
  </si>
  <si>
    <t>III. Wynik finansowy netto za rok bieżący (+,-)</t>
  </si>
  <si>
    <t>3. Nadwyżka środków obrotowych</t>
  </si>
  <si>
    <t>IV. Fundusz (II+,-III)</t>
  </si>
  <si>
    <t>Zespół Szkół Gastronomicznych
Knyszyńska 12
15-702 Białystok
Nazwa i adres jednostki sprawozdawczej</t>
  </si>
  <si>
    <r>
      <t>ZESTAWIENIE SALD</t>
    </r>
    <r>
      <rPr>
        <sz val="14"/>
        <rFont val="Arial"/>
        <family val="2"/>
        <charset val="238"/>
      </rPr>
      <t xml:space="preserve">
</t>
    </r>
    <r>
      <rPr>
        <sz val="11"/>
        <color rgb="FF000000"/>
        <rFont val="Calibri"/>
        <family val="2"/>
      </rPr>
      <t xml:space="preserve">
</t>
    </r>
    <r>
      <rPr>
        <sz val="11"/>
        <rFont val="Arial"/>
        <family val="2"/>
        <charset val="238"/>
      </rPr>
      <t>sporządzone na dzień 31 grudnia 2023 r</t>
    </r>
  </si>
  <si>
    <t>Urząd Miejski 
w Białymstoku
Departament Finansów</t>
  </si>
  <si>
    <r>
      <t xml:space="preserve">000158590
</t>
    </r>
    <r>
      <rPr>
        <sz val="8"/>
        <rFont val="Arial"/>
        <family val="2"/>
        <charset val="238"/>
      </rPr>
      <t>Numer statystyczny - REGON</t>
    </r>
  </si>
  <si>
    <t>Wysłać bez pisma przewodniego</t>
  </si>
  <si>
    <t>Symbol
konta</t>
  </si>
  <si>
    <t>Nazwa konta</t>
  </si>
  <si>
    <t>Salda na początku roku</t>
  </si>
  <si>
    <t>Salda na koniec roku</t>
  </si>
  <si>
    <t>Bilans zamknięcia</t>
  </si>
  <si>
    <t>Wn</t>
  </si>
  <si>
    <t>Ma</t>
  </si>
  <si>
    <t>011</t>
  </si>
  <si>
    <t>Środki trwałe</t>
  </si>
  <si>
    <t>013</t>
  </si>
  <si>
    <t>Pozostałe środki trwałe</t>
  </si>
  <si>
    <t>014</t>
  </si>
  <si>
    <t>Zbiory biblioteczne</t>
  </si>
  <si>
    <t>020</t>
  </si>
  <si>
    <t>Wartości niematerialne i prawne</t>
  </si>
  <si>
    <t>071</t>
  </si>
  <si>
    <t>Umorzenie środków trwałych</t>
  </si>
  <si>
    <t>072</t>
  </si>
  <si>
    <t>Umorzenie pozost. środków trwał.</t>
  </si>
  <si>
    <t>080</t>
  </si>
  <si>
    <t>Inwestycje (środki trwałe w budowie)</t>
  </si>
  <si>
    <t>132</t>
  </si>
  <si>
    <t>Rachunek wydziel.r-ku dochodów wł.</t>
  </si>
  <si>
    <t>135</t>
  </si>
  <si>
    <t>Rachunki środków fund.specj.przezn</t>
  </si>
  <si>
    <t>201</t>
  </si>
  <si>
    <t>Rozrachunki z odbiorcami i dostawc.</t>
  </si>
  <si>
    <t>221</t>
  </si>
  <si>
    <t>Należności z tytułu doch. budżet.</t>
  </si>
  <si>
    <t>222</t>
  </si>
  <si>
    <t>Rozliczenie dochodów budżetowych</t>
  </si>
  <si>
    <t>223</t>
  </si>
  <si>
    <t>Rozliczenie wydatków budżetowych</t>
  </si>
  <si>
    <t>225</t>
  </si>
  <si>
    <t>Rozrachunki z budżetami</t>
  </si>
  <si>
    <t>229</t>
  </si>
  <si>
    <t>Pozostałe rozrach. publiczno-prawne</t>
  </si>
  <si>
    <t>231</t>
  </si>
  <si>
    <t>Rozrachunki z tytułu wynagrodzeń</t>
  </si>
  <si>
    <t>234</t>
  </si>
  <si>
    <t>Pozostałe rozrachunki z pracownik.</t>
  </si>
  <si>
    <t>240</t>
  </si>
  <si>
    <t>Pozostałe rozrachunki</t>
  </si>
  <si>
    <t>Materiały</t>
  </si>
  <si>
    <t>Towary</t>
  </si>
  <si>
    <t>400</t>
  </si>
  <si>
    <t>Amortyzacja</t>
  </si>
  <si>
    <t>401</t>
  </si>
  <si>
    <t>Zużucie materiałów i energii</t>
  </si>
  <si>
    <t>402</t>
  </si>
  <si>
    <t>Usługi obce</t>
  </si>
  <si>
    <t>403</t>
  </si>
  <si>
    <t>Rozrachunki z budżetem</t>
  </si>
  <si>
    <t>404</t>
  </si>
  <si>
    <t>Wynagrodzenia</t>
  </si>
  <si>
    <t>405</t>
  </si>
  <si>
    <t>Ubezpieczenia i inne świadczenia</t>
  </si>
  <si>
    <t>409</t>
  </si>
  <si>
    <t>Pozostałe koszty</t>
  </si>
  <si>
    <t>700</t>
  </si>
  <si>
    <t>Sprzedaż produktów</t>
  </si>
  <si>
    <t>720</t>
  </si>
  <si>
    <t>Przychody z tyt.dochodów budżet</t>
  </si>
  <si>
    <t>740</t>
  </si>
  <si>
    <t>Dotacje i środki na inwestycje</t>
  </si>
  <si>
    <t>750</t>
  </si>
  <si>
    <t>Przychody finansowe</t>
  </si>
  <si>
    <t>751</t>
  </si>
  <si>
    <t>Koszty finansowe</t>
  </si>
  <si>
    <t>760</t>
  </si>
  <si>
    <t>Pozostałe przychody</t>
  </si>
  <si>
    <t>761</t>
  </si>
  <si>
    <t>800</t>
  </si>
  <si>
    <t>Fundusz jednostki</t>
  </si>
  <si>
    <t>810</t>
  </si>
  <si>
    <t>Dotacje budżetowe, płatności z b.śr.</t>
  </si>
  <si>
    <t>851</t>
  </si>
  <si>
    <t>Zakładowy fundusz świadczeń socj.</t>
  </si>
  <si>
    <t>860</t>
  </si>
  <si>
    <t>Wynik finansowy</t>
  </si>
  <si>
    <t>Robert Awiedikian</t>
  </si>
  <si>
    <t>12.03.2024 r.</t>
  </si>
  <si>
    <t>Marek Józefowicz</t>
  </si>
  <si>
    <t>Główny Księgowy</t>
  </si>
  <si>
    <t>rok, miesiąc, dzień</t>
  </si>
  <si>
    <t>Kierownik jednostki</t>
  </si>
  <si>
    <t>INFORMACJA DODATKOWA</t>
  </si>
  <si>
    <t>I.</t>
  </si>
  <si>
    <t>Wprowadzenie do sprawozdania finansowego, obejmuje w szczególności:</t>
  </si>
  <si>
    <t>1.</t>
  </si>
  <si>
    <t>1.1</t>
  </si>
  <si>
    <t>nazwę jednostki</t>
  </si>
  <si>
    <t>Zespół Szkół Gastronomicznych</t>
  </si>
  <si>
    <t>1.2</t>
  </si>
  <si>
    <t>siedzibę jednostki</t>
  </si>
  <si>
    <t>j.w</t>
  </si>
  <si>
    <t>1.3</t>
  </si>
  <si>
    <t>adres jednostki</t>
  </si>
  <si>
    <t>Knyszyńska12, 15-702 Białystok</t>
  </si>
  <si>
    <t>1.4</t>
  </si>
  <si>
    <t>podstawowy przedmiot działalności jednostki</t>
  </si>
  <si>
    <t>edukacja</t>
  </si>
  <si>
    <t>2.</t>
  </si>
  <si>
    <t>wskazanie okresu objętego sprawozdaniem</t>
  </si>
  <si>
    <t>01 stycznia 2023 r. - 31 grudnia 2023 r.</t>
  </si>
  <si>
    <t>3.</t>
  </si>
  <si>
    <t>wskazanie, że sprawozdanie finansowe zawiera dane łączne</t>
  </si>
  <si>
    <t>sprawozdanie  zawiera dane łączne, okresy sprawozdawcze obejmują
poszczególne miesiące, kwartały, półrocza w roku obrotowym i koniec roku</t>
  </si>
  <si>
    <t>4.</t>
  </si>
  <si>
    <t xml:space="preserve">omówienie przyjętych zasad (polityki) rachunkowości, w tym metod wyceny aktywów i pasywów (także amortyzacji):
</t>
  </si>
  <si>
    <t>Przyjęte na podstawie Zarządzenia nr 13/2015 z 31 sierpnia 2015 r. zasady rachunkowości określają: - rok obrotowy od 01 stycznia do 31 grudnia; - konta 
księgi głównej; - prowadzenie rzetelnie, bezbłędnie i sprawdzalnie ksiąg rachunkowych w języku polskim , przy użyciu programu komputerowego vEdukacja Finanse firmy VULCAN, otwieranych na początek a zamykanych ostatniego dnia roku obrotowego; - stosowanie cen nabycia lub kosztu wytworzenia do wyceny aktywów i pasywów; -metody amortyzacji środków tj: dokonywanie odpisów amortyzacyjnych lub umorzeniowych wg stawek określonych w przepisach o podatku dochodowym od osób prawnych jednorazowo na koniec roku budżetowego, przy czym stosuje sie metodę jednorazowego odpisu amortyzacyjnego w miesiącu wprowadzenia środka trwałego w przypadku zakupu książek i innych zbiorów bibliotecznych, środków dydaktycznych, mebli, dywanów i środków trwałych o wartości poczatkowej poniżej 10 000,00 zł; - wycenę wartości pieniężnych w wartości nominalnej; - wycenę należności i zobowiązań w kwocie wymagającej zapłaty.</t>
  </si>
  <si>
    <t>5.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</si>
  <si>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</si>
  <si>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</si>
  <si>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</si>
  <si>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</si>
  <si>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</t>
  </si>
  <si>
    <t>– podobne przedstawienie stanów i tytułów zmian dotychczasowej amortyzacji lub umorzenia</t>
  </si>
  <si>
    <t>dane wykazane w tabeli 1.1</t>
  </si>
  <si>
    <t>1.2.</t>
  </si>
  <si>
    <t>aktualną wartość rynkową środków trwałych, w tym dóbr kultury – o ile jednostka dysponuje takimi informacjami</t>
  </si>
  <si>
    <t>brak</t>
  </si>
  <si>
    <t>1.3.</t>
  </si>
  <si>
    <t>kwotę dokonanych w trakcie roku obrotowego odpisów aktualizujących wartość aktywów trwałych odrębnie dla długoterminowych aktywów niefinansowych oraz długoterminowych aktywów finansowych-</t>
  </si>
  <si>
    <t>1.4.</t>
  </si>
  <si>
    <t>wartość gruntów użytkowanych wieczyście</t>
  </si>
  <si>
    <t>1.5.</t>
  </si>
  <si>
    <t>wartość nieamortyzowanych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</si>
  <si>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</si>
  <si>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</si>
  <si>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</si>
  <si>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</si>
  <si>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dane wykazane wtabeli 1.7</t>
  </si>
  <si>
    <t>1.8.</t>
  </si>
  <si>
    <t>dane o stanie rezerw według celu ich utworzenia na początek roku obrotowego, zwiększeniach, wykorzystaniu, rozwiązaniu i stanie końcowym</t>
  </si>
  <si>
    <t>1.9.</t>
  </si>
  <si>
    <t>podział   zobowiązań   długoterminowych  o   pozostałym   od   dnia  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</si>
  <si>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</si>
  <si>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</si>
  <si>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</si>
  <si>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</si>
  <si>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</si>
  <si>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</si>
  <si>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</si>
  <si>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</si>
  <si>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</si>
  <si>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</si>
  <si>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</si>
  <si>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</si>
  <si>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</si>
  <si>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</si>
  <si>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 xml:space="preserve">rozliczenia czynne            brak                                                                                   </t>
  </si>
  <si>
    <t>rozliczenia bierne         brak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</si>
  <si>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</si>
  <si>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</si>
  <si>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</si>
  <si>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</si>
  <si>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>dane wykazane w tabeli 1.15</t>
  </si>
  <si>
    <t>1.16.</t>
  </si>
  <si>
    <t>2.1.</t>
  </si>
  <si>
    <t>wysokość odpisów aktualizujących wartość zapasów</t>
  </si>
  <si>
    <t>2.2.</t>
  </si>
  <si>
    <t>koszt wytworzenia środków trwałych w budowie, w tym odsetki oraz różnice kursowe, które powiększyły koszt wytworzenia środków trwałych w budowie w roku obrotowym</t>
  </si>
  <si>
    <t>2.3.</t>
  </si>
  <si>
    <t>kwotę i charakter poszczególnych pozycji przychodów lub kosztów o nadzwyczajnej wartości lub które wystąpiły incydentalnie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</si>
  <si>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</si>
  <si>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</si>
  <si>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</si>
  <si>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</si>
  <si>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r>
      <t xml:space="preserve">· ogółem wydatki poniesione na przeciwdziałanie SARS- CoV-2 -  brak
· darowizna na przeciwdziałanie SARS- CoV-2 - brak
</t>
    </r>
    <r>
      <rPr>
        <b/>
        <sz val="11"/>
        <rFont val="Calibri"/>
        <family val="2"/>
        <charset val="238"/>
      </rPr>
      <t>· praca zdalna - NIE
· terminowość pracy - TAK</t>
    </r>
  </si>
  <si>
    <t>Robert Awiedikian                                                    Marek Józefowicz</t>
  </si>
  <si>
    <t>………………………………………                                                ……………………………………</t>
  </si>
  <si>
    <t xml:space="preserve">     /Główny księgowy/                                                                               / Kierownik jednostki/</t>
  </si>
  <si>
    <t>Tabela
1.1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</si>
  <si>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dotyczących amortyzacji lub umorzenia</t>
  </si>
  <si>
    <t>Konto</t>
  </si>
  <si>
    <t>Nazwa</t>
  </si>
  <si>
    <t>BO</t>
  </si>
  <si>
    <t>zwiększenia</t>
  </si>
  <si>
    <t>zmniejszenia</t>
  </si>
  <si>
    <t>BZ</t>
  </si>
  <si>
    <t>016</t>
  </si>
  <si>
    <t>Dobra kultury</t>
  </si>
  <si>
    <t>Inwestycje rozpoczęte</t>
  </si>
  <si>
    <t>Umorzenie środków trwałych oraz wartości 
niematerialnych i prawnych</t>
  </si>
  <si>
    <t>Umorzenie pozostałych środków trwałych oraz wartości niematerialnych i prawnych</t>
  </si>
  <si>
    <t>Tabela
1.15</t>
  </si>
  <si>
    <t>Kwota wypłaconych środków pieniężnych na świadczenia pracownicze</t>
  </si>
  <si>
    <t>Lp.</t>
  </si>
  <si>
    <t>Wyszczególnienie</t>
  </si>
  <si>
    <t>Kwota</t>
  </si>
  <si>
    <t>Dodatkowe wynagrodzenia roczne</t>
  </si>
  <si>
    <t>Odprawy emerytalne i rentowe</t>
  </si>
  <si>
    <t>Nagrody jubileuszowe</t>
  </si>
  <si>
    <t>Ekwiwalenty za urlop</t>
  </si>
  <si>
    <t>Inne</t>
  </si>
  <si>
    <t>RAZEM</t>
  </si>
  <si>
    <t>Należności finansowe budżetu z tytułu udzielonych pożyczek wskazanych w bilansie z wykonania budżetu</t>
  </si>
  <si>
    <t>Tabela
1.7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</si>
  <si>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</si>
  <si>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Rodzaj należności</t>
  </si>
  <si>
    <t>Stan na początek roku obrotowego</t>
  </si>
  <si>
    <t>zmiany w ciągu roku obrotowego</t>
  </si>
  <si>
    <t>Stan na koniec roku obrotowego</t>
  </si>
  <si>
    <t>wykorzystanie</t>
  </si>
  <si>
    <t>rozwiązanie</t>
  </si>
  <si>
    <t>Należnosci jednostek i samorządowych zakładów budżetowych</t>
  </si>
  <si>
    <t>Należności długoterminowe</t>
  </si>
  <si>
    <t>Należności krótkoterminowe w tym:</t>
  </si>
  <si>
    <t>1.2.1</t>
  </si>
  <si>
    <t>należności z tytułu dostaw i usług</t>
  </si>
  <si>
    <t>1.2.2</t>
  </si>
  <si>
    <t>należności od budżetów</t>
  </si>
  <si>
    <t>1.2.3</t>
  </si>
  <si>
    <t>należności z tytułu ubezpieczeń społecznych i innych świadczeń</t>
  </si>
  <si>
    <t>1.2.4</t>
  </si>
  <si>
    <t>pozostałe należności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</si>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</sst>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theme="2"/>
      <name val="Calibri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sz val="6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rgb="FF2E2014"/>
      <name val="Times New Roman"/>
      <family val="1"/>
      <charset val="238"/>
    </font>
    <font>
      <sz val="10"/>
      <color rgb="FF2E2014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2E2014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i/>
      <sz val="11"/>
      <color rgb="FF2E2014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name val="Calibri"/>
      <family val="2"/>
      <charset val="238"/>
    </font>
    <font>
      <sz val="12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2E2014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7" fillId="0" borderId="0" xfId="0" applyFont="1" applyBorder="1"/>
    <xf numFmtId="4" fontId="7" fillId="4" borderId="4" xfId="0" applyNumberFormat="1" applyFont="1" applyFill="1" applyBorder="1" applyAlignment="1">
      <alignment horizontal="right" vertical="center" wrapText="1"/>
    </xf>
    <xf numFmtId="0" fontId="13" fillId="0" borderId="0" xfId="0" applyFont="1"/>
    <xf numFmtId="0" fontId="7" fillId="4" borderId="6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wrapText="1"/>
    </xf>
    <xf numFmtId="0" fontId="0" fillId="0" borderId="0" xfId="0" applyFont="1" applyAlignment="1">
      <alignment shrinkToFit="1"/>
    </xf>
    <xf numFmtId="4" fontId="7" fillId="4" borderId="4" xfId="0" applyNumberFormat="1" applyFont="1" applyFill="1" applyBorder="1" applyAlignment="1">
      <alignment horizontal="right" vertical="center" shrinkToFit="1"/>
    </xf>
    <xf numFmtId="0" fontId="11" fillId="0" borderId="0" xfId="0" applyFont="1" applyAlignment="1">
      <alignment shrinkToFit="1"/>
    </xf>
    <xf numFmtId="4" fontId="6" fillId="3" borderId="4" xfId="0" applyNumberFormat="1" applyFont="1" applyFill="1" applyBorder="1" applyAlignment="1">
      <alignment horizontal="right" vertical="center" shrinkToFit="1"/>
    </xf>
    <xf numFmtId="4" fontId="7" fillId="2" borderId="0" xfId="0" applyNumberFormat="1" applyFont="1" applyFill="1" applyBorder="1" applyAlignment="1">
      <alignment horizontal="right" vertical="center" wrapText="1"/>
    </xf>
    <xf numFmtId="0" fontId="7" fillId="4" borderId="6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0" fontId="7" fillId="2" borderId="0" xfId="0" applyFont="1" applyFill="1" applyBorder="1" applyAlignment="1">
      <alignment horizontal="center" wrapText="1"/>
    </xf>
    <xf numFmtId="4" fontId="7" fillId="2" borderId="0" xfId="0" applyNumberFormat="1" applyFont="1" applyFill="1" applyBorder="1" applyAlignment="1">
      <alignment horizontal="righ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left" vertical="top" wrapText="1"/>
    </xf>
    <xf numFmtId="0" fontId="8" fillId="3" borderId="13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vertical="center" wrapText="1"/>
    </xf>
    <xf numFmtId="4" fontId="7" fillId="4" borderId="0" xfId="0" applyNumberFormat="1" applyFont="1" applyFill="1" applyBorder="1" applyAlignment="1">
      <alignment horizontal="right" vertical="center" wrapText="1"/>
    </xf>
    <xf numFmtId="4" fontId="7" fillId="2" borderId="0" xfId="0" applyNumberFormat="1" applyFont="1" applyFill="1" applyBorder="1" applyAlignment="1">
      <alignment horizontal="right" vertical="center" shrinkToFi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4" fillId="0" borderId="4" xfId="0" applyFont="1" applyBorder="1" applyAlignment="1">
      <alignment horizontal="center" wrapText="1"/>
    </xf>
    <xf numFmtId="0" fontId="14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 wrapText="1"/>
    </xf>
    <xf numFmtId="0" fontId="0" fillId="0" borderId="4" xfId="0" applyFont="1" applyBorder="1" applyAlignment="1">
      <alignment horizontal="center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19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49" fontId="15" fillId="0" borderId="4" xfId="0" applyNumberFormat="1" applyFont="1" applyBorder="1"/>
    <xf numFmtId="0" fontId="0" fillId="0" borderId="4" xfId="0" applyBorder="1"/>
    <xf numFmtId="4" fontId="18" fillId="0" borderId="4" xfId="0" applyNumberFormat="1" applyFont="1" applyBorder="1"/>
    <xf numFmtId="4" fontId="0" fillId="0" borderId="4" xfId="0" applyNumberFormat="1" applyBorder="1"/>
    <xf numFmtId="4" fontId="18" fillId="4" borderId="4" xfId="0" applyNumberFormat="1" applyFont="1" applyFill="1" applyBorder="1"/>
    <xf numFmtId="4" fontId="0" fillId="4" borderId="4" xfId="0" applyNumberFormat="1" applyFill="1" applyBorder="1"/>
    <xf numFmtId="0" fontId="0" fillId="0" borderId="0" xfId="0" applyBorder="1"/>
    <xf numFmtId="0" fontId="18" fillId="0" borderId="0" xfId="0" applyFont="1" applyFill="1" applyBorder="1"/>
    <xf numFmtId="4" fontId="0" fillId="0" borderId="0" xfId="0" applyNumberFormat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4" fontId="0" fillId="0" borderId="0" xfId="0" applyNumberFormat="1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2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vertical="center" wrapText="1"/>
    </xf>
    <xf numFmtId="0" fontId="22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3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right" vertical="center" wrapText="1"/>
    </xf>
    <xf numFmtId="0" fontId="23" fillId="4" borderId="4" xfId="0" applyFont="1" applyFill="1" applyBorder="1" applyAlignment="1">
      <alignment vertical="center" wrapText="1"/>
    </xf>
    <xf numFmtId="0" fontId="25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right" vertical="center" wrapText="1"/>
    </xf>
    <xf numFmtId="0" fontId="24" fillId="0" borderId="4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justify" vertical="center" wrapText="1"/>
    </xf>
    <xf numFmtId="4" fontId="27" fillId="0" borderId="4" xfId="0" applyNumberFormat="1" applyFont="1" applyBorder="1" applyAlignment="1">
      <alignment horizontal="left" vertical="center" wrapText="1"/>
    </xf>
    <xf numFmtId="4" fontId="27" fillId="0" borderId="4" xfId="0" applyNumberFormat="1" applyFont="1" applyBorder="1" applyAlignment="1">
      <alignment vertical="center" wrapText="1"/>
    </xf>
    <xf numFmtId="4" fontId="28" fillId="0" borderId="4" xfId="0" applyNumberFormat="1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4" fontId="21" fillId="0" borderId="4" xfId="0" applyNumberFormat="1" applyFont="1" applyBorder="1" applyAlignment="1">
      <alignment horizontal="center" vertical="center" wrapText="1"/>
    </xf>
    <xf numFmtId="4" fontId="21" fillId="0" borderId="4" xfId="0" applyNumberFormat="1" applyFont="1" applyBorder="1" applyAlignment="1">
      <alignment horizontal="left" vertical="center" wrapText="1"/>
    </xf>
    <xf numFmtId="4" fontId="30" fillId="0" borderId="4" xfId="0" applyNumberFormat="1" applyFont="1" applyBorder="1" applyAlignment="1">
      <alignment horizontal="left" vertical="center" wrapText="1"/>
    </xf>
    <xf numFmtId="4" fontId="31" fillId="0" borderId="4" xfId="0" applyNumberFormat="1" applyFont="1" applyBorder="1" applyAlignment="1">
      <alignment vertical="center" wrapText="1"/>
    </xf>
    <xf numFmtId="4" fontId="32" fillId="0" borderId="4" xfId="0" applyNumberFormat="1" applyFont="1" applyBorder="1" applyAlignment="1">
      <alignment horizontal="left" vertical="center" wrapText="1"/>
    </xf>
    <xf numFmtId="0" fontId="34" fillId="0" borderId="0" xfId="0" applyFont="1" applyBorder="1" applyAlignment="1">
      <alignment horizontal="center" vertical="center" wrapText="1"/>
    </xf>
    <xf numFmtId="4" fontId="35" fillId="0" borderId="0" xfId="0" applyNumberFormat="1" applyFont="1" applyBorder="1" applyAlignment="1">
      <alignment vertical="center" wrapText="1"/>
    </xf>
    <xf numFmtId="0" fontId="36" fillId="0" borderId="0" xfId="0" applyFont="1" applyAlignment="1">
      <alignment horizontal="center"/>
    </xf>
    <xf numFmtId="0" fontId="35" fillId="0" borderId="0" xfId="0" applyFont="1"/>
    <xf numFmtId="0" fontId="36" fillId="0" borderId="0" xfId="0" applyFont="1"/>
    <xf numFmtId="0" fontId="37" fillId="0" borderId="0" xfId="0" applyFont="1"/>
    <xf numFmtId="49" fontId="38" fillId="0" borderId="0" xfId="0" applyNumberFormat="1" applyFont="1" applyAlignment="1">
      <alignment horizontal="center" vertical="center" wrapText="1"/>
    </xf>
    <xf numFmtId="0" fontId="38" fillId="0" borderId="8" xfId="0" applyFont="1" applyBorder="1" applyAlignment="1">
      <alignment horizontal="left" vertical="center" wrapText="1"/>
    </xf>
    <xf numFmtId="0" fontId="37" fillId="0" borderId="4" xfId="0" applyFont="1" applyBorder="1" applyAlignment="1">
      <alignment horizontal="center" vertical="center"/>
    </xf>
    <xf numFmtId="49" fontId="37" fillId="0" borderId="4" xfId="0" applyNumberFormat="1" applyFont="1" applyBorder="1" applyAlignment="1">
      <alignment horizontal="center" vertical="center"/>
    </xf>
    <xf numFmtId="0" fontId="37" fillId="0" borderId="4" xfId="0" applyFont="1" applyBorder="1" applyAlignment="1">
      <alignment vertical="center"/>
    </xf>
    <xf numFmtId="4" fontId="37" fillId="0" borderId="4" xfId="0" applyNumberFormat="1" applyFont="1" applyBorder="1" applyAlignment="1">
      <alignment vertical="center"/>
    </xf>
    <xf numFmtId="0" fontId="37" fillId="0" borderId="4" xfId="0" applyFont="1" applyBorder="1" applyAlignment="1">
      <alignment vertical="center" wrapText="1"/>
    </xf>
    <xf numFmtId="49" fontId="39" fillId="0" borderId="8" xfId="0" applyNumberFormat="1" applyFont="1" applyBorder="1" applyAlignment="1">
      <alignment horizontal="center" vertical="center" wrapText="1"/>
    </xf>
    <xf numFmtId="0" fontId="40" fillId="0" borderId="8" xfId="0" applyFont="1" applyFill="1" applyBorder="1" applyAlignment="1">
      <alignment horizontal="left" vertical="center" wrapText="1"/>
    </xf>
    <xf numFmtId="0" fontId="41" fillId="0" borderId="20" xfId="0" applyFont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0" fontId="41" fillId="0" borderId="4" xfId="0" applyFont="1" applyBorder="1" applyAlignment="1">
      <alignment horizontal="left" vertical="center"/>
    </xf>
    <xf numFmtId="4" fontId="41" fillId="0" borderId="4" xfId="0" applyNumberFormat="1" applyFont="1" applyBorder="1" applyAlignment="1">
      <alignment horizontal="right" vertical="center"/>
    </xf>
    <xf numFmtId="0" fontId="41" fillId="0" borderId="4" xfId="0" applyFont="1" applyBorder="1" applyAlignment="1">
      <alignment vertical="center"/>
    </xf>
    <xf numFmtId="0" fontId="41" fillId="0" borderId="4" xfId="0" applyFont="1" applyBorder="1" applyAlignment="1">
      <alignment horizontal="right" vertical="center"/>
    </xf>
    <xf numFmtId="4" fontId="39" fillId="0" borderId="4" xfId="0" applyNumberFormat="1" applyFont="1" applyBorder="1" applyAlignment="1">
      <alignment horizontal="right" vertical="center"/>
    </xf>
    <xf numFmtId="49" fontId="37" fillId="0" borderId="4" xfId="0" applyNumberFormat="1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wrapText="1"/>
    </xf>
    <xf numFmtId="0" fontId="37" fillId="0" borderId="4" xfId="0" applyFont="1" applyBorder="1" applyAlignment="1">
      <alignment horizontal="center"/>
    </xf>
    <xf numFmtId="0" fontId="37" fillId="0" borderId="4" xfId="0" applyFont="1" applyBorder="1" applyAlignment="1">
      <alignment horizontal="center"/>
    </xf>
    <xf numFmtId="49" fontId="37" fillId="0" borderId="4" xfId="0" applyNumberFormat="1" applyFont="1" applyBorder="1" applyAlignment="1">
      <alignment horizontal="right" vertical="center"/>
    </xf>
    <xf numFmtId="4" fontId="38" fillId="0" borderId="4" xfId="0" applyNumberFormat="1" applyFont="1" applyBorder="1" applyAlignment="1">
      <alignment vertical="center"/>
    </xf>
  </cellXfs>
  <cellStyles count="1">
    <cellStyle name="Normalny" xfId="0" builtinId="0"/>
  </cellStyles>
  <dxfs count="25"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  <dxf>
      <fill>
        <patternFill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</dxf>
    <dxf>
      <font>
        <b/>
        <i val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2"/>
  <sheetViews>
    <sheetView showGridLines="0" workbookViewId="0">
      <selection activeCell="G58" sqref="G58"/>
    </sheetView>
  </sheetViews>
  <sheetFormatPr defaultColWidth="9.140625" defaultRowHeight="15" x14ac:dyDescent="0.25"/>
  <cols>
    <col min="1" max="3" width="0.7109375" style="1" customWidth="1"/>
    <col min="4" max="5" width="21.42578125" style="1" customWidth="1"/>
    <col min="6" max="6" width="12.42578125" style="1" customWidth="1"/>
    <col min="7" max="7" width="12" style="1" customWidth="1"/>
    <col min="8" max="8" width="0.85546875" style="1" customWidth="1"/>
    <col min="9" max="11" width="0.7109375" style="1" customWidth="1"/>
    <col min="12" max="12" width="20" style="1" customWidth="1"/>
    <col min="13" max="13" width="22.85546875" style="1" customWidth="1"/>
    <col min="14" max="14" width="12.42578125" style="1" customWidth="1"/>
    <col min="15" max="15" width="12" style="1" customWidth="1"/>
    <col min="16" max="21" width="9.140625" style="1" hidden="1" customWidth="1"/>
    <col min="22" max="16384" width="9.140625" style="1"/>
  </cols>
  <sheetData>
    <row r="1" spans="1:22" ht="15" customHeight="1" x14ac:dyDescent="0.25"/>
    <row r="2" spans="1:22" ht="15" customHeight="1" x14ac:dyDescent="0.25">
      <c r="A2" s="32" t="s">
        <v>22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4" t="s">
        <v>0</v>
      </c>
      <c r="Q2" s="3" t="s">
        <v>0</v>
      </c>
      <c r="R2" s="3" t="s">
        <v>0</v>
      </c>
      <c r="S2" s="3" t="s">
        <v>0</v>
      </c>
      <c r="T2" s="3" t="s">
        <v>0</v>
      </c>
      <c r="U2" s="3" t="s">
        <v>0</v>
      </c>
    </row>
    <row r="3" spans="1:22" ht="15.75" customHeight="1" x14ac:dyDescent="0.25">
      <c r="A3" s="35" t="s">
        <v>1</v>
      </c>
      <c r="B3" s="30"/>
      <c r="C3" s="30"/>
      <c r="D3" s="30"/>
      <c r="E3" s="31"/>
      <c r="F3" s="36" t="s">
        <v>2</v>
      </c>
      <c r="G3" s="37"/>
      <c r="H3" s="37"/>
      <c r="I3" s="37"/>
      <c r="J3" s="37"/>
      <c r="K3" s="37"/>
      <c r="L3" s="38"/>
      <c r="M3" s="35" t="s">
        <v>3</v>
      </c>
      <c r="N3" s="30"/>
      <c r="O3" s="31"/>
      <c r="P3" s="3" t="b">
        <v>0</v>
      </c>
    </row>
    <row r="4" spans="1:22" ht="15" customHeight="1" x14ac:dyDescent="0.25">
      <c r="A4" s="23" t="s">
        <v>23</v>
      </c>
      <c r="B4" s="24"/>
      <c r="C4" s="24"/>
      <c r="D4" s="24"/>
      <c r="E4" s="25"/>
      <c r="F4" s="39" t="s">
        <v>4</v>
      </c>
      <c r="G4" s="40"/>
      <c r="H4" s="40"/>
      <c r="I4" s="40"/>
      <c r="J4" s="40"/>
      <c r="K4" s="40"/>
      <c r="L4" s="41"/>
      <c r="M4" s="23" t="s">
        <v>24</v>
      </c>
      <c r="N4" s="24"/>
      <c r="O4" s="25"/>
    </row>
    <row r="5" spans="1:22" ht="15" customHeight="1" x14ac:dyDescent="0.25">
      <c r="A5" s="23" t="s">
        <v>25</v>
      </c>
      <c r="B5" s="24"/>
      <c r="C5" s="24"/>
      <c r="D5" s="24"/>
      <c r="E5" s="25"/>
      <c r="F5" s="39" t="s">
        <v>5</v>
      </c>
      <c r="G5" s="40"/>
      <c r="H5" s="40"/>
      <c r="I5" s="40"/>
      <c r="J5" s="40"/>
      <c r="K5" s="40"/>
      <c r="L5" s="41"/>
      <c r="M5" s="45"/>
      <c r="N5" s="46"/>
      <c r="O5" s="47"/>
    </row>
    <row r="6" spans="1:22" ht="15" customHeight="1" x14ac:dyDescent="0.25">
      <c r="A6" s="23" t="s">
        <v>26</v>
      </c>
      <c r="B6" s="24"/>
      <c r="C6" s="24"/>
      <c r="D6" s="24"/>
      <c r="E6" s="25"/>
      <c r="F6" s="39" t="s">
        <v>6</v>
      </c>
      <c r="G6" s="40"/>
      <c r="H6" s="40"/>
      <c r="I6" s="40"/>
      <c r="J6" s="40"/>
      <c r="K6" s="40"/>
      <c r="L6" s="41"/>
      <c r="M6" s="48" t="s">
        <v>7</v>
      </c>
      <c r="N6" s="49"/>
      <c r="O6" s="50"/>
    </row>
    <row r="7" spans="1:22" ht="15" customHeight="1" x14ac:dyDescent="0.25">
      <c r="A7" s="26" t="s">
        <v>27</v>
      </c>
      <c r="B7" s="27"/>
      <c r="C7" s="27"/>
      <c r="D7" s="27"/>
      <c r="E7" s="28"/>
      <c r="F7" s="39" t="s">
        <v>8</v>
      </c>
      <c r="G7" s="40"/>
      <c r="H7" s="40"/>
      <c r="I7" s="40"/>
      <c r="J7" s="40"/>
      <c r="K7" s="40"/>
      <c r="L7" s="41"/>
      <c r="M7" s="48" t="s">
        <v>7</v>
      </c>
      <c r="N7" s="49"/>
      <c r="O7" s="50"/>
      <c r="Q7" s="16">
        <v>2023</v>
      </c>
    </row>
    <row r="8" spans="1:22" ht="15" customHeight="1" x14ac:dyDescent="0.25">
      <c r="A8" s="29" t="s">
        <v>9</v>
      </c>
      <c r="B8" s="30"/>
      <c r="C8" s="30"/>
      <c r="D8" s="30"/>
      <c r="E8" s="31"/>
      <c r="F8" s="39" t="str">
        <f>CONCATENATE("na dzień ",P8)</f>
        <v>na dzień 31.12.2023</v>
      </c>
      <c r="G8" s="40"/>
      <c r="H8" s="40"/>
      <c r="I8" s="40"/>
      <c r="J8" s="40"/>
      <c r="K8" s="40"/>
      <c r="L8" s="41"/>
      <c r="M8" s="35" t="str">
        <f>IF(Q8&gt;=2018,"","wysłać bez pisma przewodniego")</f>
        <v/>
      </c>
      <c r="N8" s="30"/>
      <c r="O8" s="31"/>
      <c r="P8" s="4" t="s">
        <v>10</v>
      </c>
      <c r="Q8" s="16">
        <v>2023</v>
      </c>
    </row>
    <row r="9" spans="1:22" ht="15" customHeight="1" x14ac:dyDescent="0.25">
      <c r="A9" s="26" t="s">
        <v>28</v>
      </c>
      <c r="B9" s="27"/>
      <c r="C9" s="27"/>
      <c r="D9" s="27"/>
      <c r="E9" s="28"/>
      <c r="F9" s="42" t="s">
        <v>11</v>
      </c>
      <c r="G9" s="43"/>
      <c r="H9" s="43"/>
      <c r="I9" s="43"/>
      <c r="J9" s="43"/>
      <c r="K9" s="43"/>
      <c r="L9" s="44"/>
      <c r="M9" s="51" t="s">
        <v>7</v>
      </c>
      <c r="N9" s="52"/>
      <c r="O9" s="53"/>
    </row>
    <row r="10" spans="1:22" ht="15" customHeight="1" x14ac:dyDescent="0.25"/>
    <row r="11" spans="1:22" ht="24" customHeight="1" x14ac:dyDescent="0.25">
      <c r="A11" s="56" t="s">
        <v>12</v>
      </c>
      <c r="B11" s="57"/>
      <c r="C11" s="57"/>
      <c r="D11" s="57"/>
      <c r="E11" s="58"/>
      <c r="F11" s="5" t="s">
        <v>13</v>
      </c>
      <c r="G11" s="6" t="s">
        <v>14</v>
      </c>
      <c r="H11" s="2"/>
      <c r="I11" s="62" t="s">
        <v>15</v>
      </c>
      <c r="J11" s="62"/>
      <c r="K11" s="62"/>
      <c r="L11" s="62"/>
      <c r="M11" s="62"/>
      <c r="N11" s="6" t="s">
        <v>13</v>
      </c>
      <c r="O11" s="6" t="s">
        <v>14</v>
      </c>
    </row>
    <row r="12" spans="1:22" ht="15" customHeight="1" x14ac:dyDescent="0.25">
      <c r="A12" s="21" t="str">
        <f t="shared" ref="A12:A50" si="0">IF(EXACT(Q12,0),T12,"")</f>
        <v>A. Aktywa trwałe</v>
      </c>
      <c r="B12" s="21"/>
      <c r="C12" s="21"/>
      <c r="D12" s="21"/>
      <c r="E12" s="21"/>
      <c r="F12" s="17">
        <v>8831451.5500000007</v>
      </c>
      <c r="G12" s="17">
        <v>8574105.0099999998</v>
      </c>
      <c r="H12" s="7"/>
      <c r="I12" s="21" t="str">
        <f t="shared" ref="I12:I50" si="1">IF(EXACT(S12,0),U12," ")</f>
        <v>A. Fundusze</v>
      </c>
      <c r="J12" s="21"/>
      <c r="K12" s="21"/>
      <c r="L12" s="21"/>
      <c r="M12" s="21"/>
      <c r="N12" s="17">
        <v>7956946.1900000004</v>
      </c>
      <c r="O12" s="17">
        <v>7533327.9000000004</v>
      </c>
      <c r="P12" s="3" t="b">
        <v>1</v>
      </c>
      <c r="Q12" s="18">
        <v>0</v>
      </c>
      <c r="R12" s="3" t="b">
        <v>1</v>
      </c>
      <c r="S12" s="18">
        <v>0</v>
      </c>
      <c r="T12" s="3" t="s">
        <v>29</v>
      </c>
      <c r="U12" s="3" t="s">
        <v>68</v>
      </c>
      <c r="V12" s="3"/>
    </row>
    <row r="13" spans="1:22" ht="15" customHeight="1" x14ac:dyDescent="0.25">
      <c r="A13" s="11" t="str">
        <f t="shared" si="0"/>
        <v/>
      </c>
      <c r="B13" s="22" t="str">
        <f>IF(EXACT(Q13,1),T13,"&lt;MergeCellMark&gt;")</f>
        <v>I. Wartości niematerialne i prawne</v>
      </c>
      <c r="C13" s="22"/>
      <c r="D13" s="22"/>
      <c r="E13" s="22"/>
      <c r="F13" s="17">
        <v>0</v>
      </c>
      <c r="G13" s="17">
        <v>0</v>
      </c>
      <c r="H13" s="7"/>
      <c r="I13" s="11" t="str">
        <f t="shared" si="1"/>
        <v xml:space="preserve"> </v>
      </c>
      <c r="J13" s="22" t="str">
        <f>IF(EXACT(S13,1),U13,"&lt;MergeCellMark&gt;")</f>
        <v>I. Fundusz jednostki</v>
      </c>
      <c r="K13" s="22"/>
      <c r="L13" s="22"/>
      <c r="M13" s="22"/>
      <c r="N13" s="17">
        <v>18301479.09</v>
      </c>
      <c r="O13" s="17">
        <v>19484334.489999998</v>
      </c>
      <c r="P13" s="3" t="b">
        <v>1</v>
      </c>
      <c r="Q13" s="18">
        <v>1</v>
      </c>
      <c r="R13" s="3" t="b">
        <v>1</v>
      </c>
      <c r="S13" s="18">
        <v>1</v>
      </c>
      <c r="T13" s="3" t="s">
        <v>30</v>
      </c>
      <c r="U13" s="3" t="s">
        <v>69</v>
      </c>
      <c r="V13" s="3"/>
    </row>
    <row r="14" spans="1:22" ht="15" customHeight="1" x14ac:dyDescent="0.25">
      <c r="A14" s="11" t="str">
        <f t="shared" si="0"/>
        <v/>
      </c>
      <c r="B14" s="22" t="str">
        <f>IF(EXACT(Q14,1),T14,"&lt;MergeCellMark&gt;")</f>
        <v>II. Rzeczowe aktywa trwałe</v>
      </c>
      <c r="C14" s="22"/>
      <c r="D14" s="22"/>
      <c r="E14" s="22"/>
      <c r="F14" s="17">
        <v>8831451.5500000007</v>
      </c>
      <c r="G14" s="17">
        <v>8574105.0099999998</v>
      </c>
      <c r="H14" s="7"/>
      <c r="I14" s="11" t="str">
        <f t="shared" si="1"/>
        <v xml:space="preserve"> </v>
      </c>
      <c r="J14" s="22" t="str">
        <f>IF(EXACT(S14,1),U14,"&lt;MergeCellMark&gt;")</f>
        <v>II. Wynik finansowy netto (+,-)</v>
      </c>
      <c r="K14" s="22"/>
      <c r="L14" s="22"/>
      <c r="M14" s="22"/>
      <c r="N14" s="17">
        <v>-10344532.9</v>
      </c>
      <c r="O14" s="17">
        <v>-11951006.59</v>
      </c>
      <c r="P14" s="3" t="b">
        <v>1</v>
      </c>
      <c r="Q14" s="18">
        <v>1</v>
      </c>
      <c r="R14" s="3" t="b">
        <v>1</v>
      </c>
      <c r="S14" s="18">
        <v>1</v>
      </c>
      <c r="T14" s="3" t="s">
        <v>31</v>
      </c>
      <c r="U14" s="3" t="s">
        <v>70</v>
      </c>
      <c r="V14" s="3"/>
    </row>
    <row r="15" spans="1:22" ht="15" customHeight="1" x14ac:dyDescent="0.25">
      <c r="A15" s="21" t="str">
        <f t="shared" si="0"/>
        <v/>
      </c>
      <c r="B15" s="21"/>
      <c r="C15" s="22" t="str">
        <f>IF(EXACT(Q15,2),T15,"&lt;MergeCellMark&gt;")</f>
        <v>1. Środki trwałe</v>
      </c>
      <c r="D15" s="22"/>
      <c r="E15" s="22"/>
      <c r="F15" s="17">
        <v>8831451.5500000007</v>
      </c>
      <c r="G15" s="17">
        <v>8574105.0099999998</v>
      </c>
      <c r="H15" s="7"/>
      <c r="I15" s="21" t="str">
        <f t="shared" si="1"/>
        <v xml:space="preserve"> </v>
      </c>
      <c r="J15" s="21"/>
      <c r="K15" s="22" t="str">
        <f>IF(EXACT(S15,2),U15,"&lt;MergeCellMark&gt;")</f>
        <v>1. Zysk netto (+)</v>
      </c>
      <c r="L15" s="22"/>
      <c r="M15" s="22"/>
      <c r="N15" s="17">
        <v>0</v>
      </c>
      <c r="O15" s="17">
        <v>0</v>
      </c>
      <c r="P15" s="3" t="b">
        <v>0</v>
      </c>
      <c r="Q15" s="18">
        <v>2</v>
      </c>
      <c r="R15" s="3" t="b">
        <v>0</v>
      </c>
      <c r="S15" s="18">
        <v>2</v>
      </c>
      <c r="T15" s="3" t="s">
        <v>32</v>
      </c>
      <c r="U15" s="3" t="s">
        <v>71</v>
      </c>
      <c r="V15" s="3"/>
    </row>
    <row r="16" spans="1:22" ht="15" customHeight="1" x14ac:dyDescent="0.25">
      <c r="A16" s="21" t="str">
        <f t="shared" si="0"/>
        <v/>
      </c>
      <c r="B16" s="21"/>
      <c r="C16" s="21"/>
      <c r="D16" s="22" t="str">
        <f t="shared" ref="D16:D21" si="2">IF(EXACT(Q16,3),T16,"&lt;MergeCellMark&gt;")</f>
        <v>1.1. Grunty</v>
      </c>
      <c r="E16" s="22"/>
      <c r="F16" s="17">
        <v>813804.52</v>
      </c>
      <c r="G16" s="17">
        <v>813804.52</v>
      </c>
      <c r="H16" s="7"/>
      <c r="I16" s="21" t="str">
        <f t="shared" si="1"/>
        <v xml:space="preserve"> </v>
      </c>
      <c r="J16" s="21"/>
      <c r="K16" s="22" t="str">
        <f>IF(EXACT(S16,2),U16,"&lt;MergeCellMark&gt;")</f>
        <v>2. Strata netto (-)</v>
      </c>
      <c r="L16" s="22"/>
      <c r="M16" s="22"/>
      <c r="N16" s="17">
        <v>10344532.9</v>
      </c>
      <c r="O16" s="17">
        <v>11951006.59</v>
      </c>
      <c r="P16" s="3" t="b">
        <v>0</v>
      </c>
      <c r="Q16" s="18">
        <v>3</v>
      </c>
      <c r="R16" s="3" t="b">
        <v>0</v>
      </c>
      <c r="S16" s="18">
        <v>2</v>
      </c>
      <c r="T16" s="3" t="s">
        <v>33</v>
      </c>
      <c r="U16" s="3" t="s">
        <v>72</v>
      </c>
      <c r="V16" s="3"/>
    </row>
    <row r="17" spans="1:22" ht="36" customHeight="1" x14ac:dyDescent="0.25">
      <c r="A17" s="21" t="str">
        <f t="shared" si="0"/>
        <v/>
      </c>
      <c r="B17" s="21"/>
      <c r="C17" s="21"/>
      <c r="D17" s="22" t="str">
        <f t="shared" si="2"/>
        <v>1.1.1. Grunty stanowiące własność jednostki samorządu terytorialnego, przekazane w użytkowanie wieczyste innym podmiotom</v>
      </c>
      <c r="E17" s="22"/>
      <c r="F17" s="17">
        <v>0</v>
      </c>
      <c r="G17" s="17">
        <v>0</v>
      </c>
      <c r="H17" s="7"/>
      <c r="I17" s="11" t="str">
        <f t="shared" si="1"/>
        <v xml:space="preserve"> </v>
      </c>
      <c r="J17" s="22" t="str">
        <f>IF(EXACT(S17,1),U17,"&lt;MergeCellMark&gt;")</f>
        <v>III. Odpisy z wyniku finansowego (nadwyżka środków obrotowych) (-)</v>
      </c>
      <c r="K17" s="22"/>
      <c r="L17" s="22"/>
      <c r="M17" s="22"/>
      <c r="N17" s="17">
        <v>0</v>
      </c>
      <c r="O17" s="17">
        <v>0</v>
      </c>
      <c r="P17" s="3" t="b">
        <v>0</v>
      </c>
      <c r="Q17" s="18">
        <v>3</v>
      </c>
      <c r="R17" s="3" t="b">
        <v>1</v>
      </c>
      <c r="S17" s="18">
        <v>1</v>
      </c>
      <c r="T17" s="3" t="s">
        <v>34</v>
      </c>
      <c r="U17" s="3" t="s">
        <v>73</v>
      </c>
      <c r="V17" s="3"/>
    </row>
    <row r="18" spans="1:22" ht="24" customHeight="1" x14ac:dyDescent="0.25">
      <c r="A18" s="21" t="str">
        <f t="shared" si="0"/>
        <v/>
      </c>
      <c r="B18" s="21"/>
      <c r="C18" s="21"/>
      <c r="D18" s="22" t="str">
        <f t="shared" si="2"/>
        <v>1.2. Budynki, lokale i obiekty inżynierii lądowej i wodnej</v>
      </c>
      <c r="E18" s="22"/>
      <c r="F18" s="17">
        <v>8006937.2999999998</v>
      </c>
      <c r="G18" s="17">
        <v>7731492.9000000004</v>
      </c>
      <c r="H18" s="7"/>
      <c r="I18" s="11" t="str">
        <f t="shared" si="1"/>
        <v xml:space="preserve"> </v>
      </c>
      <c r="J18" s="22" t="str">
        <f>IF(EXACT(S18,1),U18,"&lt;MergeCellMark&gt;")</f>
        <v>IV. Fundusz mienia zlikwidowanych jednostek</v>
      </c>
      <c r="K18" s="22"/>
      <c r="L18" s="22"/>
      <c r="M18" s="22"/>
      <c r="N18" s="17">
        <v>0</v>
      </c>
      <c r="O18" s="17">
        <v>0</v>
      </c>
      <c r="P18" s="3" t="b">
        <v>0</v>
      </c>
      <c r="Q18" s="18">
        <v>3</v>
      </c>
      <c r="R18" s="3" t="b">
        <v>1</v>
      </c>
      <c r="S18" s="18">
        <v>1</v>
      </c>
      <c r="T18" s="3" t="s">
        <v>35</v>
      </c>
      <c r="U18" s="3" t="s">
        <v>74</v>
      </c>
      <c r="V18" s="3"/>
    </row>
    <row r="19" spans="1:22" ht="15" customHeight="1" x14ac:dyDescent="0.25">
      <c r="A19" s="21" t="str">
        <f t="shared" si="0"/>
        <v/>
      </c>
      <c r="B19" s="21"/>
      <c r="C19" s="21"/>
      <c r="D19" s="22" t="str">
        <f t="shared" si="2"/>
        <v>1.3. Urządzenia techniczne i maszyny</v>
      </c>
      <c r="E19" s="22"/>
      <c r="F19" s="17">
        <v>0</v>
      </c>
      <c r="G19" s="17">
        <v>25907.48</v>
      </c>
      <c r="H19" s="7"/>
      <c r="I19" s="21" t="str">
        <f t="shared" si="1"/>
        <v>B. Fundusze placówek</v>
      </c>
      <c r="J19" s="21"/>
      <c r="K19" s="21"/>
      <c r="L19" s="21"/>
      <c r="M19" s="21"/>
      <c r="N19" s="17">
        <v>0</v>
      </c>
      <c r="O19" s="17">
        <v>0</v>
      </c>
      <c r="P19" s="3" t="b">
        <v>0</v>
      </c>
      <c r="Q19" s="18">
        <v>3</v>
      </c>
      <c r="R19" s="3" t="b">
        <v>1</v>
      </c>
      <c r="S19" s="18">
        <v>0</v>
      </c>
      <c r="T19" s="3" t="s">
        <v>36</v>
      </c>
      <c r="U19" s="3" t="s">
        <v>75</v>
      </c>
      <c r="V19" s="3"/>
    </row>
    <row r="20" spans="1:22" ht="15" customHeight="1" x14ac:dyDescent="0.25">
      <c r="A20" s="21" t="str">
        <f t="shared" si="0"/>
        <v/>
      </c>
      <c r="B20" s="21"/>
      <c r="C20" s="21"/>
      <c r="D20" s="22" t="str">
        <f t="shared" si="2"/>
        <v>1.4. Środki transportu</v>
      </c>
      <c r="E20" s="22"/>
      <c r="F20" s="17">
        <v>0</v>
      </c>
      <c r="G20" s="17">
        <v>0</v>
      </c>
      <c r="H20" s="7"/>
      <c r="I20" s="21" t="str">
        <f t="shared" si="1"/>
        <v>C. Państwowe fundusze celowe</v>
      </c>
      <c r="J20" s="21"/>
      <c r="K20" s="21"/>
      <c r="L20" s="21"/>
      <c r="M20" s="21"/>
      <c r="N20" s="17">
        <v>0</v>
      </c>
      <c r="O20" s="17">
        <v>0</v>
      </c>
      <c r="P20" s="3" t="b">
        <v>0</v>
      </c>
      <c r="Q20" s="18">
        <v>3</v>
      </c>
      <c r="R20" s="3" t="b">
        <v>1</v>
      </c>
      <c r="S20" s="18">
        <v>0</v>
      </c>
      <c r="T20" s="3" t="s">
        <v>37</v>
      </c>
      <c r="U20" s="3" t="s">
        <v>76</v>
      </c>
      <c r="V20" s="3"/>
    </row>
    <row r="21" spans="1:22" ht="15" customHeight="1" x14ac:dyDescent="0.25">
      <c r="A21" s="21" t="str">
        <f t="shared" si="0"/>
        <v/>
      </c>
      <c r="B21" s="21"/>
      <c r="C21" s="21"/>
      <c r="D21" s="22" t="str">
        <f t="shared" si="2"/>
        <v>1.5. Inne środki trwałe</v>
      </c>
      <c r="E21" s="22"/>
      <c r="F21" s="17">
        <v>10709.73</v>
      </c>
      <c r="G21" s="17">
        <v>2900.11</v>
      </c>
      <c r="H21" s="7"/>
      <c r="I21" s="21" t="str">
        <f t="shared" si="1"/>
        <v>D. Zobowiązania i rezerwy na zobowiązania</v>
      </c>
      <c r="J21" s="21"/>
      <c r="K21" s="21"/>
      <c r="L21" s="21"/>
      <c r="M21" s="21"/>
      <c r="N21" s="17">
        <v>1032363.34</v>
      </c>
      <c r="O21" s="17">
        <v>1189341.6299999999</v>
      </c>
      <c r="P21" s="3" t="b">
        <v>0</v>
      </c>
      <c r="Q21" s="18">
        <v>3</v>
      </c>
      <c r="R21" s="3" t="b">
        <v>1</v>
      </c>
      <c r="S21" s="18">
        <v>0</v>
      </c>
      <c r="T21" s="3" t="s">
        <v>38</v>
      </c>
      <c r="U21" s="3" t="s">
        <v>77</v>
      </c>
      <c r="V21" s="3"/>
    </row>
    <row r="22" spans="1:22" ht="15" customHeight="1" x14ac:dyDescent="0.25">
      <c r="A22" s="21" t="str">
        <f t="shared" si="0"/>
        <v/>
      </c>
      <c r="B22" s="21"/>
      <c r="C22" s="22" t="str">
        <f>IF(EXACT(Q22,2),T22,"&lt;MergeCellMark&gt;")</f>
        <v>2. Środki trwałe w budowie (inwestycje)</v>
      </c>
      <c r="D22" s="22"/>
      <c r="E22" s="22"/>
      <c r="F22" s="17">
        <v>0</v>
      </c>
      <c r="G22" s="17">
        <v>0</v>
      </c>
      <c r="H22" s="7"/>
      <c r="I22" s="11" t="str">
        <f t="shared" si="1"/>
        <v xml:space="preserve"> </v>
      </c>
      <c r="J22" s="22" t="str">
        <f>IF(EXACT(S22,1),U22,"&lt;MergeCellMark&gt;")</f>
        <v>I. Zobowiązania długoterminowe</v>
      </c>
      <c r="K22" s="22"/>
      <c r="L22" s="22"/>
      <c r="M22" s="22"/>
      <c r="N22" s="17">
        <v>0</v>
      </c>
      <c r="O22" s="17">
        <v>0</v>
      </c>
      <c r="P22" s="3" t="b">
        <v>0</v>
      </c>
      <c r="Q22" s="18">
        <v>2</v>
      </c>
      <c r="R22" s="3" t="b">
        <v>1</v>
      </c>
      <c r="S22" s="18">
        <v>1</v>
      </c>
      <c r="T22" s="3" t="s">
        <v>39</v>
      </c>
      <c r="U22" s="3" t="s">
        <v>78</v>
      </c>
      <c r="V22" s="3"/>
    </row>
    <row r="23" spans="1:22" ht="15" customHeight="1" x14ac:dyDescent="0.25">
      <c r="A23" s="21" t="str">
        <f t="shared" si="0"/>
        <v/>
      </c>
      <c r="B23" s="21"/>
      <c r="C23" s="22" t="str">
        <f>IF(EXACT(Q23,2),T23,"&lt;MergeCellMark&gt;")</f>
        <v>3. Zaliczki na środki trwałe w budowie (inwestycje)</v>
      </c>
      <c r="D23" s="22"/>
      <c r="E23" s="22"/>
      <c r="F23" s="17">
        <v>0</v>
      </c>
      <c r="G23" s="17">
        <v>0</v>
      </c>
      <c r="H23" s="7"/>
      <c r="I23" s="11" t="str">
        <f t="shared" si="1"/>
        <v xml:space="preserve"> </v>
      </c>
      <c r="J23" s="22" t="str">
        <f>IF(EXACT(S23,1),U23,"&lt;MergeCellMark&gt;")</f>
        <v>II. Zobowiązania krótkoterminowe</v>
      </c>
      <c r="K23" s="22"/>
      <c r="L23" s="22"/>
      <c r="M23" s="22"/>
      <c r="N23" s="17">
        <v>1032363.34</v>
      </c>
      <c r="O23" s="17">
        <v>1189341.6299999999</v>
      </c>
      <c r="P23" s="3" t="b">
        <v>0</v>
      </c>
      <c r="Q23" s="18">
        <v>2</v>
      </c>
      <c r="R23" s="3" t="b">
        <v>1</v>
      </c>
      <c r="S23" s="18">
        <v>1</v>
      </c>
      <c r="T23" s="3" t="s">
        <v>40</v>
      </c>
      <c r="U23" s="3" t="s">
        <v>79</v>
      </c>
      <c r="V23" s="3"/>
    </row>
    <row r="24" spans="1:22" ht="15" customHeight="1" x14ac:dyDescent="0.25">
      <c r="A24" s="11" t="str">
        <f t="shared" si="0"/>
        <v/>
      </c>
      <c r="B24" s="22" t="str">
        <f>IF(EXACT(Q24,1),T24,"&lt;MergeCellMark&gt;")</f>
        <v>III. Należności długoterminowe</v>
      </c>
      <c r="C24" s="22"/>
      <c r="D24" s="22"/>
      <c r="E24" s="22"/>
      <c r="F24" s="17">
        <v>0</v>
      </c>
      <c r="G24" s="17">
        <v>0</v>
      </c>
      <c r="H24" s="7"/>
      <c r="I24" s="21" t="str">
        <f t="shared" si="1"/>
        <v xml:space="preserve"> </v>
      </c>
      <c r="J24" s="21"/>
      <c r="K24" s="22" t="str">
        <f t="shared" ref="K24:K31" si="3">IF(EXACT(S24,2),U24,"&lt;MergeCellMark&gt;")</f>
        <v>1. Zobowiązania z tytułu dostaw i usług</v>
      </c>
      <c r="L24" s="22"/>
      <c r="M24" s="22"/>
      <c r="N24" s="17">
        <v>53092.18</v>
      </c>
      <c r="O24" s="17">
        <v>75939.63</v>
      </c>
      <c r="P24" s="3" t="b">
        <v>1</v>
      </c>
      <c r="Q24" s="18">
        <v>1</v>
      </c>
      <c r="R24" s="3" t="b">
        <v>0</v>
      </c>
      <c r="S24" s="18">
        <v>2</v>
      </c>
      <c r="T24" s="3" t="s">
        <v>41</v>
      </c>
      <c r="U24" s="3" t="s">
        <v>80</v>
      </c>
      <c r="V24" s="3"/>
    </row>
    <row r="25" spans="1:22" ht="15" customHeight="1" x14ac:dyDescent="0.25">
      <c r="A25" s="11" t="str">
        <f t="shared" si="0"/>
        <v/>
      </c>
      <c r="B25" s="22" t="str">
        <f>IF(EXACT(Q25,1),T25,"&lt;MergeCellMark&gt;")</f>
        <v>IV. Długoterminowe aktywa finansowe</v>
      </c>
      <c r="C25" s="22"/>
      <c r="D25" s="22"/>
      <c r="E25" s="22"/>
      <c r="F25" s="17">
        <v>0</v>
      </c>
      <c r="G25" s="17">
        <v>0</v>
      </c>
      <c r="H25" s="7"/>
      <c r="I25" s="21" t="str">
        <f t="shared" si="1"/>
        <v xml:space="preserve"> </v>
      </c>
      <c r="J25" s="21"/>
      <c r="K25" s="22" t="str">
        <f t="shared" si="3"/>
        <v>2. Zobowiązania wobec budżetów</v>
      </c>
      <c r="L25" s="22"/>
      <c r="M25" s="22"/>
      <c r="N25" s="17">
        <v>31448.11</v>
      </c>
      <c r="O25" s="17">
        <v>41058.1</v>
      </c>
      <c r="P25" s="3" t="b">
        <v>1</v>
      </c>
      <c r="Q25" s="18">
        <v>1</v>
      </c>
      <c r="R25" s="3" t="b">
        <v>0</v>
      </c>
      <c r="S25" s="18">
        <v>2</v>
      </c>
      <c r="T25" s="3" t="s">
        <v>42</v>
      </c>
      <c r="U25" s="3" t="s">
        <v>81</v>
      </c>
      <c r="V25" s="3"/>
    </row>
    <row r="26" spans="1:22" ht="24" customHeight="1" x14ac:dyDescent="0.25">
      <c r="A26" s="21" t="str">
        <f t="shared" si="0"/>
        <v/>
      </c>
      <c r="B26" s="21"/>
      <c r="C26" s="22" t="str">
        <f>IF(EXACT(Q26,2),T26,"&lt;MergeCellMark&gt;")</f>
        <v>1. Akcje i udziały</v>
      </c>
      <c r="D26" s="22"/>
      <c r="E26" s="22"/>
      <c r="F26" s="17">
        <v>0</v>
      </c>
      <c r="G26" s="17">
        <v>0</v>
      </c>
      <c r="H26" s="7"/>
      <c r="I26" s="21" t="str">
        <f t="shared" si="1"/>
        <v xml:space="preserve"> </v>
      </c>
      <c r="J26" s="21"/>
      <c r="K26" s="22" t="str">
        <f t="shared" si="3"/>
        <v>3. Zobowiązania z tytułu ubezpieczeń i innych świadczeń</v>
      </c>
      <c r="L26" s="22"/>
      <c r="M26" s="22"/>
      <c r="N26" s="17">
        <v>298460.98</v>
      </c>
      <c r="O26" s="17">
        <v>353776.89</v>
      </c>
      <c r="P26" s="3" t="b">
        <v>0</v>
      </c>
      <c r="Q26" s="18">
        <v>2</v>
      </c>
      <c r="R26" s="3" t="b">
        <v>0</v>
      </c>
      <c r="S26" s="18">
        <v>2</v>
      </c>
      <c r="T26" s="3" t="s">
        <v>43</v>
      </c>
      <c r="U26" s="3" t="s">
        <v>82</v>
      </c>
      <c r="V26" s="3"/>
    </row>
    <row r="27" spans="1:22" ht="15" customHeight="1" x14ac:dyDescent="0.25">
      <c r="A27" s="21" t="str">
        <f t="shared" si="0"/>
        <v/>
      </c>
      <c r="B27" s="21"/>
      <c r="C27" s="22" t="str">
        <f>IF(EXACT(Q27,2),T27,"&lt;MergeCellMark&gt;")</f>
        <v>2. Inne papiery wartościowe</v>
      </c>
      <c r="D27" s="22"/>
      <c r="E27" s="22"/>
      <c r="F27" s="17">
        <v>0</v>
      </c>
      <c r="G27" s="17">
        <v>0</v>
      </c>
      <c r="H27" s="7"/>
      <c r="I27" s="21" t="str">
        <f t="shared" si="1"/>
        <v xml:space="preserve"> </v>
      </c>
      <c r="J27" s="21"/>
      <c r="K27" s="22" t="str">
        <f t="shared" si="3"/>
        <v>4. Zobowiązania z tytułu wynagrodzeń</v>
      </c>
      <c r="L27" s="22"/>
      <c r="M27" s="22"/>
      <c r="N27" s="17">
        <v>522510.98</v>
      </c>
      <c r="O27" s="17">
        <v>604954.17000000004</v>
      </c>
      <c r="P27" s="3" t="b">
        <v>0</v>
      </c>
      <c r="Q27" s="18">
        <v>2</v>
      </c>
      <c r="R27" s="3" t="b">
        <v>0</v>
      </c>
      <c r="S27" s="18">
        <v>2</v>
      </c>
      <c r="T27" s="3" t="s">
        <v>44</v>
      </c>
      <c r="U27" s="3" t="s">
        <v>83</v>
      </c>
      <c r="V27" s="3"/>
    </row>
    <row r="28" spans="1:22" ht="15" customHeight="1" x14ac:dyDescent="0.25">
      <c r="A28" s="21" t="str">
        <f t="shared" si="0"/>
        <v/>
      </c>
      <c r="B28" s="21"/>
      <c r="C28" s="22" t="str">
        <f>IF(EXACT(Q28,2),T28,"&lt;MergeCellMark&gt;")</f>
        <v>3. Inne długoterminowe aktywa finansowe</v>
      </c>
      <c r="D28" s="22"/>
      <c r="E28" s="22"/>
      <c r="F28" s="17">
        <v>0</v>
      </c>
      <c r="G28" s="17">
        <v>0</v>
      </c>
      <c r="H28" s="7"/>
      <c r="I28" s="21" t="str">
        <f t="shared" si="1"/>
        <v xml:space="preserve"> </v>
      </c>
      <c r="J28" s="21"/>
      <c r="K28" s="22" t="str">
        <f t="shared" si="3"/>
        <v>5. Pozostałe zobowiązania</v>
      </c>
      <c r="L28" s="22"/>
      <c r="M28" s="22"/>
      <c r="N28" s="17">
        <v>2327.19</v>
      </c>
      <c r="O28" s="17">
        <v>2623.14</v>
      </c>
      <c r="P28" s="3" t="b">
        <v>0</v>
      </c>
      <c r="Q28" s="18">
        <v>2</v>
      </c>
      <c r="R28" s="3" t="b">
        <v>0</v>
      </c>
      <c r="S28" s="18">
        <v>2</v>
      </c>
      <c r="T28" s="3" t="s">
        <v>45</v>
      </c>
      <c r="U28" s="3" t="s">
        <v>84</v>
      </c>
      <c r="V28" s="3"/>
    </row>
    <row r="29" spans="1:22" ht="24" customHeight="1" x14ac:dyDescent="0.25">
      <c r="A29" s="11" t="str">
        <f t="shared" si="0"/>
        <v/>
      </c>
      <c r="B29" s="22" t="str">
        <f>IF(EXACT(Q29,1),T29,"&lt;MergeCellMark&gt;")</f>
        <v>V. Wartość mienia zlikwidowanych jednostek</v>
      </c>
      <c r="C29" s="22"/>
      <c r="D29" s="22"/>
      <c r="E29" s="22"/>
      <c r="F29" s="17">
        <v>0</v>
      </c>
      <c r="G29" s="17">
        <v>0</v>
      </c>
      <c r="H29" s="7"/>
      <c r="I29" s="21" t="str">
        <f t="shared" si="1"/>
        <v xml:space="preserve"> </v>
      </c>
      <c r="J29" s="21"/>
      <c r="K29" s="22" t="str">
        <f t="shared" si="3"/>
        <v>6. Sumy obce (depozytowe, zabezpieczenie wykonania umów)</v>
      </c>
      <c r="L29" s="22"/>
      <c r="M29" s="22"/>
      <c r="N29" s="17">
        <v>0</v>
      </c>
      <c r="O29" s="17">
        <v>0</v>
      </c>
      <c r="P29" s="3" t="b">
        <v>1</v>
      </c>
      <c r="Q29" s="18">
        <v>1</v>
      </c>
      <c r="R29" s="3" t="b">
        <v>0</v>
      </c>
      <c r="S29" s="18">
        <v>2</v>
      </c>
      <c r="T29" s="3" t="s">
        <v>46</v>
      </c>
      <c r="U29" s="3" t="s">
        <v>85</v>
      </c>
      <c r="V29" s="3"/>
    </row>
    <row r="30" spans="1:22" ht="24" customHeight="1" x14ac:dyDescent="0.25">
      <c r="A30" s="21" t="str">
        <f t="shared" si="0"/>
        <v>B. Aktywa obrotowe</v>
      </c>
      <c r="B30" s="21"/>
      <c r="C30" s="21"/>
      <c r="D30" s="21"/>
      <c r="E30" s="21"/>
      <c r="F30" s="17">
        <v>157857.98000000001</v>
      </c>
      <c r="G30" s="17">
        <v>148564.51999999999</v>
      </c>
      <c r="H30" s="7"/>
      <c r="I30" s="21" t="str">
        <f t="shared" si="1"/>
        <v xml:space="preserve"> </v>
      </c>
      <c r="J30" s="21"/>
      <c r="K30" s="22" t="str">
        <f t="shared" si="3"/>
        <v>7. Rozliczenia z tytułu środków na wydatki budżetowe i z tytułu dochodów budżetowych</v>
      </c>
      <c r="L30" s="22"/>
      <c r="M30" s="22"/>
      <c r="N30" s="17">
        <v>0</v>
      </c>
      <c r="O30" s="17">
        <v>0</v>
      </c>
      <c r="P30" s="3" t="b">
        <v>1</v>
      </c>
      <c r="Q30" s="18">
        <v>0</v>
      </c>
      <c r="R30" s="3" t="b">
        <v>0</v>
      </c>
      <c r="S30" s="18">
        <v>2</v>
      </c>
      <c r="T30" s="3" t="s">
        <v>47</v>
      </c>
      <c r="U30" s="3" t="s">
        <v>86</v>
      </c>
      <c r="V30" s="3"/>
    </row>
    <row r="31" spans="1:22" ht="15" customHeight="1" x14ac:dyDescent="0.25">
      <c r="A31" s="11" t="str">
        <f t="shared" si="0"/>
        <v/>
      </c>
      <c r="B31" s="22" t="str">
        <f>IF(EXACT(Q31,1),T31,"&lt;MergeCellMark&gt;")</f>
        <v>I. Zapasy</v>
      </c>
      <c r="C31" s="22"/>
      <c r="D31" s="22"/>
      <c r="E31" s="22"/>
      <c r="F31" s="17">
        <v>33308.58</v>
      </c>
      <c r="G31" s="17">
        <v>36848.199999999997</v>
      </c>
      <c r="H31" s="7"/>
      <c r="I31" s="21" t="str">
        <f t="shared" si="1"/>
        <v xml:space="preserve"> </v>
      </c>
      <c r="J31" s="21"/>
      <c r="K31" s="22" t="str">
        <f t="shared" si="3"/>
        <v>8. Fundusze specjalne</v>
      </c>
      <c r="L31" s="22"/>
      <c r="M31" s="22"/>
      <c r="N31" s="17">
        <v>124523.9</v>
      </c>
      <c r="O31" s="17">
        <v>110989.7</v>
      </c>
      <c r="P31" s="3" t="b">
        <v>1</v>
      </c>
      <c r="Q31" s="18">
        <v>1</v>
      </c>
      <c r="R31" s="3" t="b">
        <v>0</v>
      </c>
      <c r="S31" s="18">
        <v>2</v>
      </c>
      <c r="T31" s="3" t="s">
        <v>48</v>
      </c>
      <c r="U31" s="3" t="s">
        <v>87</v>
      </c>
      <c r="V31" s="3"/>
    </row>
    <row r="32" spans="1:22" ht="15" customHeight="1" x14ac:dyDescent="0.25">
      <c r="A32" s="21" t="str">
        <f t="shared" si="0"/>
        <v/>
      </c>
      <c r="B32" s="21"/>
      <c r="C32" s="22" t="str">
        <f>IF(EXACT(Q32,2),T32,"&lt;MergeCellMark&gt;")</f>
        <v>1. Materiały</v>
      </c>
      <c r="D32" s="22"/>
      <c r="E32" s="22"/>
      <c r="F32" s="17">
        <v>33308.58</v>
      </c>
      <c r="G32" s="17">
        <v>36848.199999999997</v>
      </c>
      <c r="H32" s="7"/>
      <c r="I32" s="21" t="str">
        <f t="shared" si="1"/>
        <v xml:space="preserve"> </v>
      </c>
      <c r="J32" s="21"/>
      <c r="K32" s="21"/>
      <c r="L32" s="22" t="str">
        <f>IF(EXACT(S32,3),U32,"&lt;MergeCellMark&gt;")</f>
        <v>8.1. Zakładowy Fundusz Świadczeń Socjalnych</v>
      </c>
      <c r="M32" s="22"/>
      <c r="N32" s="17">
        <v>124523.9</v>
      </c>
      <c r="O32" s="17">
        <v>110989.7</v>
      </c>
      <c r="P32" s="3" t="b">
        <v>0</v>
      </c>
      <c r="Q32" s="18">
        <v>2</v>
      </c>
      <c r="R32" s="3" t="b">
        <v>0</v>
      </c>
      <c r="S32" s="18">
        <v>3</v>
      </c>
      <c r="T32" s="3" t="s">
        <v>49</v>
      </c>
      <c r="U32" s="3" t="s">
        <v>88</v>
      </c>
      <c r="V32" s="3"/>
    </row>
    <row r="33" spans="1:22" ht="15" customHeight="1" x14ac:dyDescent="0.25">
      <c r="A33" s="21" t="str">
        <f t="shared" si="0"/>
        <v/>
      </c>
      <c r="B33" s="21"/>
      <c r="C33" s="22" t="str">
        <f>IF(EXACT(Q33,2),T33,"&lt;MergeCellMark&gt;")</f>
        <v>2. Półprodukty i produkty w toku</v>
      </c>
      <c r="D33" s="22"/>
      <c r="E33" s="22"/>
      <c r="F33" s="17">
        <v>0</v>
      </c>
      <c r="G33" s="17">
        <v>0</v>
      </c>
      <c r="H33" s="7"/>
      <c r="I33" s="21" t="str">
        <f t="shared" si="1"/>
        <v xml:space="preserve"> </v>
      </c>
      <c r="J33" s="21"/>
      <c r="K33" s="21"/>
      <c r="L33" s="22" t="str">
        <f>IF(EXACT(S33,3),U33,"&lt;MergeCellMark&gt;")</f>
        <v>8.2. Inne fundusze</v>
      </c>
      <c r="M33" s="22"/>
      <c r="N33" s="17">
        <v>0</v>
      </c>
      <c r="O33" s="17">
        <v>0</v>
      </c>
      <c r="P33" s="3" t="b">
        <v>0</v>
      </c>
      <c r="Q33" s="18">
        <v>2</v>
      </c>
      <c r="R33" s="3" t="b">
        <v>0</v>
      </c>
      <c r="S33" s="18">
        <v>3</v>
      </c>
      <c r="T33" s="3" t="s">
        <v>50</v>
      </c>
      <c r="U33" s="3" t="s">
        <v>89</v>
      </c>
      <c r="V33" s="3"/>
    </row>
    <row r="34" spans="1:22" ht="15" customHeight="1" x14ac:dyDescent="0.25">
      <c r="A34" s="21" t="str">
        <f t="shared" si="0"/>
        <v/>
      </c>
      <c r="B34" s="21"/>
      <c r="C34" s="22" t="str">
        <f>IF(EXACT(Q34,2),T34,"&lt;MergeCellMark&gt;")</f>
        <v>3. Produkty gotowe</v>
      </c>
      <c r="D34" s="22"/>
      <c r="E34" s="22"/>
      <c r="F34" s="17">
        <v>0</v>
      </c>
      <c r="G34" s="17">
        <v>0</v>
      </c>
      <c r="H34" s="7"/>
      <c r="I34" s="11" t="str">
        <f t="shared" si="1"/>
        <v xml:space="preserve"> </v>
      </c>
      <c r="J34" s="22" t="str">
        <f>IF(EXACT(S34,1),U34,"&lt;MergeCellMark&gt;")</f>
        <v>III. Rezerwy na zobowiązania</v>
      </c>
      <c r="K34" s="22"/>
      <c r="L34" s="22"/>
      <c r="M34" s="22"/>
      <c r="N34" s="17">
        <v>0</v>
      </c>
      <c r="O34" s="17">
        <v>0</v>
      </c>
      <c r="P34" s="3" t="b">
        <v>0</v>
      </c>
      <c r="Q34" s="18">
        <v>2</v>
      </c>
      <c r="R34" s="3" t="b">
        <v>1</v>
      </c>
      <c r="S34" s="18">
        <v>1</v>
      </c>
      <c r="T34" s="3" t="s">
        <v>51</v>
      </c>
      <c r="U34" s="3" t="s">
        <v>90</v>
      </c>
      <c r="V34" s="3"/>
    </row>
    <row r="35" spans="1:22" ht="15" customHeight="1" x14ac:dyDescent="0.25">
      <c r="A35" s="21" t="str">
        <f t="shared" si="0"/>
        <v/>
      </c>
      <c r="B35" s="21"/>
      <c r="C35" s="22" t="str">
        <f>IF(EXACT(Q35,2),T35,"&lt;MergeCellMark&gt;")</f>
        <v>4. Towary</v>
      </c>
      <c r="D35" s="22"/>
      <c r="E35" s="22"/>
      <c r="F35" s="17">
        <v>0</v>
      </c>
      <c r="G35" s="17">
        <v>0</v>
      </c>
      <c r="H35" s="7"/>
      <c r="I35" s="11" t="str">
        <f t="shared" si="1"/>
        <v xml:space="preserve"> </v>
      </c>
      <c r="J35" s="22" t="str">
        <f>IF(EXACT(S35,1),U35,"&lt;MergeCellMark&gt;")</f>
        <v>IV. Rozliczenia międzyokresowe</v>
      </c>
      <c r="K35" s="22"/>
      <c r="L35" s="22"/>
      <c r="M35" s="22"/>
      <c r="N35" s="17">
        <v>0</v>
      </c>
      <c r="O35" s="17">
        <v>0</v>
      </c>
      <c r="P35" s="3" t="b">
        <v>0</v>
      </c>
      <c r="Q35" s="18">
        <v>2</v>
      </c>
      <c r="R35" s="3" t="b">
        <v>1</v>
      </c>
      <c r="S35" s="18">
        <v>1</v>
      </c>
      <c r="T35" s="3" t="s">
        <v>52</v>
      </c>
      <c r="U35" s="3" t="s">
        <v>67</v>
      </c>
      <c r="V35" s="3"/>
    </row>
    <row r="36" spans="1:22" ht="15" customHeight="1" x14ac:dyDescent="0.25">
      <c r="A36" s="11" t="str">
        <f t="shared" si="0"/>
        <v/>
      </c>
      <c r="B36" s="22" t="str">
        <f>IF(EXACT(Q36,1),T36,"&lt;MergeCellMark&gt;")</f>
        <v>II. Należności krótkoterminowe</v>
      </c>
      <c r="C36" s="22"/>
      <c r="D36" s="22"/>
      <c r="E36" s="22"/>
      <c r="F36" s="17">
        <v>119469.96</v>
      </c>
      <c r="G36" s="17">
        <v>107253.48</v>
      </c>
      <c r="H36" s="7"/>
      <c r="I36" s="21" t="str">
        <f t="shared" si="1"/>
        <v xml:space="preserve"> </v>
      </c>
      <c r="J36" s="21"/>
      <c r="K36" s="21"/>
      <c r="L36" s="21"/>
      <c r="M36" s="21"/>
      <c r="N36" s="9"/>
      <c r="O36" s="9"/>
      <c r="P36" s="3" t="b">
        <v>1</v>
      </c>
      <c r="Q36" s="18">
        <v>1</v>
      </c>
      <c r="R36" s="3"/>
      <c r="S36" s="3"/>
      <c r="T36" s="3" t="s">
        <v>53</v>
      </c>
      <c r="U36" s="3"/>
      <c r="V36" s="3"/>
    </row>
    <row r="37" spans="1:22" ht="15" customHeight="1" x14ac:dyDescent="0.25">
      <c r="A37" s="21" t="str">
        <f t="shared" si="0"/>
        <v/>
      </c>
      <c r="B37" s="21"/>
      <c r="C37" s="22" t="str">
        <f>IF(EXACT(Q37,2),T37,"&lt;MergeCellMark&gt;")</f>
        <v>1. Należności z tytułu dostaw i usług</v>
      </c>
      <c r="D37" s="22"/>
      <c r="E37" s="22"/>
      <c r="F37" s="17">
        <v>25.5</v>
      </c>
      <c r="G37" s="17">
        <v>726.62</v>
      </c>
      <c r="H37" s="7"/>
      <c r="I37" s="21" t="str">
        <f t="shared" si="1"/>
        <v xml:space="preserve"> </v>
      </c>
      <c r="J37" s="21"/>
      <c r="K37" s="21"/>
      <c r="L37" s="21"/>
      <c r="M37" s="21"/>
      <c r="N37" s="9"/>
      <c r="O37" s="9"/>
      <c r="P37" s="3" t="b">
        <v>0</v>
      </c>
      <c r="Q37" s="18">
        <v>2</v>
      </c>
      <c r="R37" s="3"/>
      <c r="S37" s="3"/>
      <c r="T37" s="3" t="s">
        <v>54</v>
      </c>
      <c r="U37" s="3"/>
      <c r="V37" s="3"/>
    </row>
    <row r="38" spans="1:22" ht="15" customHeight="1" x14ac:dyDescent="0.25">
      <c r="A38" s="21" t="str">
        <f t="shared" si="0"/>
        <v/>
      </c>
      <c r="B38" s="21"/>
      <c r="C38" s="22" t="str">
        <f>IF(EXACT(Q38,2),T38,"&lt;MergeCellMark&gt;")</f>
        <v>2. Należności od budżetów</v>
      </c>
      <c r="D38" s="22"/>
      <c r="E38" s="22"/>
      <c r="F38" s="17">
        <v>0</v>
      </c>
      <c r="G38" s="17">
        <v>0</v>
      </c>
      <c r="H38" s="7"/>
      <c r="I38" s="21" t="str">
        <f t="shared" si="1"/>
        <v xml:space="preserve"> </v>
      </c>
      <c r="J38" s="21"/>
      <c r="K38" s="21"/>
      <c r="L38" s="21"/>
      <c r="M38" s="21"/>
      <c r="N38" s="9"/>
      <c r="O38" s="9"/>
      <c r="P38" s="3" t="b">
        <v>0</v>
      </c>
      <c r="Q38" s="18">
        <v>2</v>
      </c>
      <c r="R38" s="3"/>
      <c r="S38" s="3"/>
      <c r="T38" s="3" t="s">
        <v>55</v>
      </c>
      <c r="U38" s="3"/>
      <c r="V38" s="3"/>
    </row>
    <row r="39" spans="1:22" ht="15" customHeight="1" x14ac:dyDescent="0.25">
      <c r="A39" s="21" t="str">
        <f t="shared" si="0"/>
        <v/>
      </c>
      <c r="B39" s="21"/>
      <c r="C39" s="22" t="str">
        <f>IF(EXACT(Q39,2),T39,"&lt;MergeCellMark&gt;")</f>
        <v>3. Należności z tytułu ubezpieczeń i innych świadczeń</v>
      </c>
      <c r="D39" s="22"/>
      <c r="E39" s="22"/>
      <c r="F39" s="17">
        <v>0</v>
      </c>
      <c r="G39" s="17">
        <v>0</v>
      </c>
      <c r="H39" s="7"/>
      <c r="I39" s="21" t="str">
        <f t="shared" si="1"/>
        <v xml:space="preserve"> </v>
      </c>
      <c r="J39" s="21"/>
      <c r="K39" s="21"/>
      <c r="L39" s="21"/>
      <c r="M39" s="21"/>
      <c r="N39" s="9"/>
      <c r="O39" s="9"/>
      <c r="P39" s="3" t="b">
        <v>0</v>
      </c>
      <c r="Q39" s="18">
        <v>2</v>
      </c>
      <c r="R39" s="3"/>
      <c r="S39" s="3"/>
      <c r="T39" s="3" t="s">
        <v>56</v>
      </c>
      <c r="U39" s="3"/>
      <c r="V39" s="3"/>
    </row>
    <row r="40" spans="1:22" ht="15" customHeight="1" x14ac:dyDescent="0.25">
      <c r="A40" s="21" t="str">
        <f t="shared" si="0"/>
        <v/>
      </c>
      <c r="B40" s="21"/>
      <c r="C40" s="22" t="str">
        <f>IF(EXACT(Q40,2),T40,"&lt;MergeCellMark&gt;")</f>
        <v>4. Pozostałe należności</v>
      </c>
      <c r="D40" s="22"/>
      <c r="E40" s="22"/>
      <c r="F40" s="17">
        <v>119444.46</v>
      </c>
      <c r="G40" s="17">
        <v>106526.86</v>
      </c>
      <c r="H40" s="7"/>
      <c r="I40" s="21" t="str">
        <f t="shared" si="1"/>
        <v xml:space="preserve"> </v>
      </c>
      <c r="J40" s="21"/>
      <c r="K40" s="21"/>
      <c r="L40" s="21"/>
      <c r="M40" s="21"/>
      <c r="N40" s="9"/>
      <c r="O40" s="9"/>
      <c r="P40" s="3" t="b">
        <v>0</v>
      </c>
      <c r="Q40" s="18">
        <v>2</v>
      </c>
      <c r="R40" s="3"/>
      <c r="S40" s="3"/>
      <c r="T40" s="3" t="s">
        <v>57</v>
      </c>
      <c r="U40" s="3"/>
      <c r="V40" s="3"/>
    </row>
    <row r="41" spans="1:22" ht="24" customHeight="1" x14ac:dyDescent="0.25">
      <c r="A41" s="21" t="str">
        <f t="shared" si="0"/>
        <v/>
      </c>
      <c r="B41" s="21"/>
      <c r="C41" s="22" t="str">
        <f>IF(EXACT(Q41,2),T41,"&lt;MergeCellMark&gt;")</f>
        <v>5. Rozliczenia z tytułu środków na wydatki budżetowe i z tytułu dochodów budżetowych</v>
      </c>
      <c r="D41" s="22"/>
      <c r="E41" s="22"/>
      <c r="F41" s="17">
        <v>0</v>
      </c>
      <c r="G41" s="17">
        <v>0</v>
      </c>
      <c r="H41" s="7"/>
      <c r="I41" s="21" t="str">
        <f t="shared" si="1"/>
        <v xml:space="preserve"> </v>
      </c>
      <c r="J41" s="21"/>
      <c r="K41" s="21"/>
      <c r="L41" s="21"/>
      <c r="M41" s="21"/>
      <c r="N41" s="9"/>
      <c r="O41" s="9"/>
      <c r="P41" s="3" t="b">
        <v>0</v>
      </c>
      <c r="Q41" s="18">
        <v>2</v>
      </c>
      <c r="R41" s="3"/>
      <c r="S41" s="3"/>
      <c r="T41" s="3" t="s">
        <v>58</v>
      </c>
      <c r="U41" s="3"/>
      <c r="V41" s="3"/>
    </row>
    <row r="42" spans="1:22" ht="15" customHeight="1" x14ac:dyDescent="0.25">
      <c r="A42" s="11" t="str">
        <f t="shared" si="0"/>
        <v/>
      </c>
      <c r="B42" s="22" t="str">
        <f>IF(EXACT(Q42,1),T42,"&lt;MergeCellMark&gt;")</f>
        <v>III. Krótkoterminowe aktywa finansowe</v>
      </c>
      <c r="C42" s="22"/>
      <c r="D42" s="22"/>
      <c r="E42" s="22"/>
      <c r="F42" s="17">
        <v>5079.4399999999996</v>
      </c>
      <c r="G42" s="17">
        <v>4462.84</v>
      </c>
      <c r="H42" s="7"/>
      <c r="I42" s="21" t="str">
        <f t="shared" si="1"/>
        <v xml:space="preserve"> </v>
      </c>
      <c r="J42" s="21"/>
      <c r="K42" s="21"/>
      <c r="L42" s="21"/>
      <c r="M42" s="21"/>
      <c r="N42" s="9"/>
      <c r="O42" s="9"/>
      <c r="P42" s="3" t="b">
        <v>1</v>
      </c>
      <c r="Q42" s="18">
        <v>1</v>
      </c>
      <c r="R42" s="3"/>
      <c r="S42" s="3"/>
      <c r="T42" s="3" t="s">
        <v>59</v>
      </c>
      <c r="U42" s="3"/>
      <c r="V42" s="3"/>
    </row>
    <row r="43" spans="1:22" ht="15" customHeight="1" x14ac:dyDescent="0.25">
      <c r="A43" s="21" t="str">
        <f t="shared" si="0"/>
        <v/>
      </c>
      <c r="B43" s="21"/>
      <c r="C43" s="22" t="str">
        <f t="shared" ref="C43:C49" si="4">IF(EXACT(Q43,2),T43,"&lt;MergeCellMark&gt;")</f>
        <v>1. Środki pieniężne w kasie</v>
      </c>
      <c r="D43" s="22"/>
      <c r="E43" s="22"/>
      <c r="F43" s="17">
        <v>0</v>
      </c>
      <c r="G43" s="17">
        <v>0</v>
      </c>
      <c r="H43" s="7"/>
      <c r="I43" s="21" t="str">
        <f t="shared" si="1"/>
        <v xml:space="preserve"> </v>
      </c>
      <c r="J43" s="21"/>
      <c r="K43" s="21"/>
      <c r="L43" s="21"/>
      <c r="M43" s="21"/>
      <c r="N43" s="9"/>
      <c r="O43" s="9"/>
      <c r="P43" s="3" t="b">
        <v>0</v>
      </c>
      <c r="Q43" s="18">
        <v>2</v>
      </c>
      <c r="R43" s="3"/>
      <c r="S43" s="3"/>
      <c r="T43" s="3" t="s">
        <v>60</v>
      </c>
      <c r="U43" s="3"/>
      <c r="V43" s="3"/>
    </row>
    <row r="44" spans="1:22" ht="15" customHeight="1" x14ac:dyDescent="0.25">
      <c r="A44" s="21" t="str">
        <f t="shared" si="0"/>
        <v/>
      </c>
      <c r="B44" s="21"/>
      <c r="C44" s="22" t="str">
        <f t="shared" si="4"/>
        <v>2. Środki pieniężne na rachunkach bankowych</v>
      </c>
      <c r="D44" s="22"/>
      <c r="E44" s="22"/>
      <c r="F44" s="17">
        <v>5079.4399999999996</v>
      </c>
      <c r="G44" s="17">
        <v>4462.84</v>
      </c>
      <c r="H44" s="7"/>
      <c r="I44" s="21" t="str">
        <f t="shared" si="1"/>
        <v xml:space="preserve"> </v>
      </c>
      <c r="J44" s="21"/>
      <c r="K44" s="21"/>
      <c r="L44" s="21"/>
      <c r="M44" s="21"/>
      <c r="N44" s="9"/>
      <c r="O44" s="9"/>
      <c r="P44" s="3" t="b">
        <v>0</v>
      </c>
      <c r="Q44" s="18">
        <v>2</v>
      </c>
      <c r="R44" s="3"/>
      <c r="S44" s="3"/>
      <c r="T44" s="3" t="s">
        <v>61</v>
      </c>
      <c r="U44" s="3"/>
      <c r="V44" s="3"/>
    </row>
    <row r="45" spans="1:22" ht="15" customHeight="1" x14ac:dyDescent="0.25">
      <c r="A45" s="21" t="str">
        <f t="shared" si="0"/>
        <v/>
      </c>
      <c r="B45" s="21"/>
      <c r="C45" s="22" t="str">
        <f t="shared" si="4"/>
        <v>3. Środki pieniężne państwowego funduszu celowego</v>
      </c>
      <c r="D45" s="22"/>
      <c r="E45" s="22"/>
      <c r="F45" s="17">
        <v>0</v>
      </c>
      <c r="G45" s="17">
        <v>0</v>
      </c>
      <c r="H45" s="7"/>
      <c r="I45" s="21" t="str">
        <f t="shared" si="1"/>
        <v xml:space="preserve"> </v>
      </c>
      <c r="J45" s="21"/>
      <c r="K45" s="21"/>
      <c r="L45" s="21"/>
      <c r="M45" s="21"/>
      <c r="N45" s="9"/>
      <c r="O45" s="9"/>
      <c r="P45" s="3" t="b">
        <v>0</v>
      </c>
      <c r="Q45" s="18">
        <v>2</v>
      </c>
      <c r="R45" s="3"/>
      <c r="S45" s="3"/>
      <c r="T45" s="3" t="s">
        <v>62</v>
      </c>
      <c r="U45" s="3"/>
      <c r="V45" s="3"/>
    </row>
    <row r="46" spans="1:22" ht="15" customHeight="1" x14ac:dyDescent="0.25">
      <c r="A46" s="21" t="str">
        <f t="shared" si="0"/>
        <v/>
      </c>
      <c r="B46" s="21"/>
      <c r="C46" s="22" t="str">
        <f t="shared" si="4"/>
        <v>4. Inne środki pieniężne</v>
      </c>
      <c r="D46" s="22"/>
      <c r="E46" s="22"/>
      <c r="F46" s="17">
        <v>0</v>
      </c>
      <c r="G46" s="17">
        <v>0</v>
      </c>
      <c r="H46" s="7"/>
      <c r="I46" s="21" t="str">
        <f t="shared" si="1"/>
        <v xml:space="preserve"> </v>
      </c>
      <c r="J46" s="21"/>
      <c r="K46" s="21"/>
      <c r="L46" s="21"/>
      <c r="M46" s="21"/>
      <c r="N46" s="9"/>
      <c r="O46" s="9"/>
      <c r="P46" s="3" t="b">
        <v>0</v>
      </c>
      <c r="Q46" s="18">
        <v>2</v>
      </c>
      <c r="R46" s="3"/>
      <c r="S46" s="3"/>
      <c r="T46" s="3" t="s">
        <v>63</v>
      </c>
      <c r="U46" s="3"/>
      <c r="V46" s="3"/>
    </row>
    <row r="47" spans="1:22" ht="15" customHeight="1" x14ac:dyDescent="0.25">
      <c r="A47" s="21" t="str">
        <f t="shared" si="0"/>
        <v/>
      </c>
      <c r="B47" s="21"/>
      <c r="C47" s="22" t="str">
        <f t="shared" si="4"/>
        <v>5. Akcje lub udziały</v>
      </c>
      <c r="D47" s="22"/>
      <c r="E47" s="22"/>
      <c r="F47" s="17">
        <v>0</v>
      </c>
      <c r="G47" s="17">
        <v>0</v>
      </c>
      <c r="H47" s="7"/>
      <c r="I47" s="21" t="str">
        <f t="shared" si="1"/>
        <v xml:space="preserve"> </v>
      </c>
      <c r="J47" s="21"/>
      <c r="K47" s="21"/>
      <c r="L47" s="21"/>
      <c r="M47" s="21"/>
      <c r="N47" s="9"/>
      <c r="O47" s="9"/>
      <c r="P47" s="3" t="b">
        <v>0</v>
      </c>
      <c r="Q47" s="18">
        <v>2</v>
      </c>
      <c r="R47" s="3"/>
      <c r="S47" s="3"/>
      <c r="T47" s="3" t="s">
        <v>64</v>
      </c>
      <c r="U47" s="3"/>
      <c r="V47" s="3"/>
    </row>
    <row r="48" spans="1:22" ht="15" customHeight="1" x14ac:dyDescent="0.25">
      <c r="A48" s="21" t="str">
        <f t="shared" si="0"/>
        <v/>
      </c>
      <c r="B48" s="21"/>
      <c r="C48" s="22" t="str">
        <f t="shared" si="4"/>
        <v>6. Inne papiery wartościowe</v>
      </c>
      <c r="D48" s="22"/>
      <c r="E48" s="22"/>
      <c r="F48" s="17">
        <v>0</v>
      </c>
      <c r="G48" s="17">
        <v>0</v>
      </c>
      <c r="H48" s="7"/>
      <c r="I48" s="21" t="str">
        <f t="shared" si="1"/>
        <v xml:space="preserve"> </v>
      </c>
      <c r="J48" s="21"/>
      <c r="K48" s="21"/>
      <c r="L48" s="21"/>
      <c r="M48" s="21"/>
      <c r="N48" s="9"/>
      <c r="O48" s="9"/>
      <c r="P48" s="3" t="b">
        <v>0</v>
      </c>
      <c r="Q48" s="18">
        <v>2</v>
      </c>
      <c r="R48" s="3"/>
      <c r="S48" s="3"/>
      <c r="T48" s="3" t="s">
        <v>65</v>
      </c>
      <c r="U48" s="3"/>
      <c r="V48" s="3"/>
    </row>
    <row r="49" spans="1:22" ht="15" customHeight="1" x14ac:dyDescent="0.25">
      <c r="A49" s="21" t="str">
        <f t="shared" si="0"/>
        <v/>
      </c>
      <c r="B49" s="21"/>
      <c r="C49" s="22" t="str">
        <f t="shared" si="4"/>
        <v>7. Inne krótkoterminowe aktywa finansowe</v>
      </c>
      <c r="D49" s="22"/>
      <c r="E49" s="22"/>
      <c r="F49" s="17">
        <v>0</v>
      </c>
      <c r="G49" s="17">
        <v>0</v>
      </c>
      <c r="H49" s="7"/>
      <c r="I49" s="21" t="str">
        <f t="shared" si="1"/>
        <v xml:space="preserve"> </v>
      </c>
      <c r="J49" s="21"/>
      <c r="K49" s="21"/>
      <c r="L49" s="21"/>
      <c r="M49" s="21"/>
      <c r="N49" s="9"/>
      <c r="O49" s="9"/>
      <c r="P49" s="3" t="b">
        <v>0</v>
      </c>
      <c r="Q49" s="18">
        <v>2</v>
      </c>
      <c r="R49" s="3"/>
      <c r="S49" s="3"/>
      <c r="T49" s="3" t="s">
        <v>66</v>
      </c>
      <c r="U49" s="3"/>
      <c r="V49" s="3"/>
    </row>
    <row r="50" spans="1:22" ht="15" customHeight="1" x14ac:dyDescent="0.25">
      <c r="A50" s="11" t="str">
        <f t="shared" si="0"/>
        <v/>
      </c>
      <c r="B50" s="22" t="str">
        <f>IF(EXACT(Q50,1),T50,"&lt;MergeCellMark&gt;")</f>
        <v>IV. Rozliczenia międzyokresowe</v>
      </c>
      <c r="C50" s="22"/>
      <c r="D50" s="22"/>
      <c r="E50" s="22"/>
      <c r="F50" s="17">
        <v>0</v>
      </c>
      <c r="G50" s="17">
        <v>0</v>
      </c>
      <c r="H50" s="7"/>
      <c r="I50" s="21" t="str">
        <f t="shared" si="1"/>
        <v xml:space="preserve"> </v>
      </c>
      <c r="J50" s="21"/>
      <c r="K50" s="21"/>
      <c r="L50" s="21"/>
      <c r="M50" s="21"/>
      <c r="N50" s="9"/>
      <c r="O50" s="9"/>
      <c r="P50" s="3" t="b">
        <v>1</v>
      </c>
      <c r="Q50" s="18">
        <v>1</v>
      </c>
      <c r="R50" s="3"/>
      <c r="S50" s="3"/>
      <c r="T50" s="3" t="s">
        <v>67</v>
      </c>
      <c r="U50" s="3"/>
      <c r="V50" s="3"/>
    </row>
    <row r="51" spans="1:22" ht="15" customHeight="1" x14ac:dyDescent="0.25">
      <c r="A51" s="59" t="str">
        <f>"Suma aktywów"</f>
        <v>Suma aktywów</v>
      </c>
      <c r="B51" s="60"/>
      <c r="C51" s="60"/>
      <c r="D51" s="60"/>
      <c r="E51" s="61"/>
      <c r="F51" s="19">
        <v>8989309.5299999993</v>
      </c>
      <c r="G51" s="19">
        <v>8722669.5299999993</v>
      </c>
      <c r="H51" s="8"/>
      <c r="I51" s="63" t="str">
        <f>"Suma pasywów"</f>
        <v>Suma pasywów</v>
      </c>
      <c r="J51" s="63"/>
      <c r="K51" s="63"/>
      <c r="L51" s="63"/>
      <c r="M51" s="63"/>
      <c r="N51" s="19">
        <v>8989309.5299999993</v>
      </c>
      <c r="O51" s="19">
        <v>8722669.5299999993</v>
      </c>
    </row>
    <row r="52" spans="1:22" ht="13.5" hidden="1" customHeight="1" x14ac:dyDescent="0.25">
      <c r="A52" s="54" t="s">
        <v>16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16">
        <v>2023</v>
      </c>
    </row>
    <row r="53" spans="1:22" ht="13.5" hidden="1" customHeight="1" x14ac:dyDescent="0.25">
      <c r="A53" s="54" t="s">
        <v>17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16">
        <v>2023</v>
      </c>
    </row>
    <row r="54" spans="1:22" ht="21.75" hidden="1" customHeight="1" x14ac:dyDescent="0.25">
      <c r="A54" s="54" t="s">
        <v>18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16">
        <v>2023</v>
      </c>
    </row>
    <row r="55" spans="1:22" ht="13.5" hidden="1" customHeight="1" x14ac:dyDescent="0.25">
      <c r="A55" s="1" t="s">
        <v>19</v>
      </c>
      <c r="B55" s="12"/>
      <c r="C55" s="12"/>
      <c r="D55" s="12"/>
      <c r="E55" s="12"/>
      <c r="F55" s="12"/>
      <c r="G55" s="12"/>
      <c r="H55" s="12"/>
      <c r="I55" s="34" t="s">
        <v>20</v>
      </c>
      <c r="J55" s="34"/>
      <c r="K55" s="34"/>
      <c r="L55" s="34"/>
      <c r="M55" s="13"/>
      <c r="N55" s="13"/>
      <c r="O55" s="14"/>
      <c r="P55" s="16">
        <v>2023</v>
      </c>
    </row>
    <row r="56" spans="1:22" ht="15" customHeight="1" x14ac:dyDescent="0.25">
      <c r="C56" s="55"/>
      <c r="D56" s="55"/>
      <c r="E56" s="55"/>
      <c r="F56" s="55"/>
      <c r="P56" s="10"/>
    </row>
    <row r="57" spans="1:22" ht="36" customHeight="1" x14ac:dyDescent="0.25">
      <c r="A57" s="33" t="s">
        <v>91</v>
      </c>
      <c r="B57" s="33"/>
      <c r="C57" s="33"/>
      <c r="D57" s="33"/>
      <c r="E57" s="33" t="str">
        <f>P57&amp;CHAR(10)&amp;"......................................."&amp;CHAR(10)&amp;"rok, miesiąc, dzień"</f>
        <v>2024.03.12
.......................................
rok, miesiąc, dzień</v>
      </c>
      <c r="F57" s="33"/>
      <c r="G57" s="33" t="s">
        <v>92</v>
      </c>
      <c r="H57" s="33"/>
      <c r="I57" s="33"/>
      <c r="J57" s="33"/>
      <c r="K57" s="33"/>
      <c r="L57" s="33"/>
      <c r="M57" s="15"/>
      <c r="P57" s="3" t="s">
        <v>21</v>
      </c>
    </row>
    <row r="58" spans="1:22" ht="15" customHeight="1" x14ac:dyDescent="0.25"/>
    <row r="59" spans="1:22" ht="15" customHeight="1" x14ac:dyDescent="0.25"/>
    <row r="60" spans="1:22" ht="15" customHeight="1" x14ac:dyDescent="0.25"/>
    <row r="61" spans="1:22" ht="15" customHeight="1" x14ac:dyDescent="0.25"/>
    <row r="62" spans="1:22" ht="15" customHeight="1" x14ac:dyDescent="0.25"/>
    <row r="63" spans="1:22" ht="15" customHeight="1" x14ac:dyDescent="0.25"/>
    <row r="64" spans="1:22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</sheetData>
  <mergeCells count="152">
    <mergeCell ref="M5:O5"/>
    <mergeCell ref="M6:O6"/>
    <mergeCell ref="M7:O7"/>
    <mergeCell ref="M9:O9"/>
    <mergeCell ref="A52:O52"/>
    <mergeCell ref="A53:O53"/>
    <mergeCell ref="A54:O54"/>
    <mergeCell ref="C56:F56"/>
    <mergeCell ref="A9:E9"/>
    <mergeCell ref="A11:E11"/>
    <mergeCell ref="A51:E51"/>
    <mergeCell ref="I11:M11"/>
    <mergeCell ref="I51:M51"/>
    <mergeCell ref="J13:M13"/>
    <mergeCell ref="B14:E14"/>
    <mergeCell ref="J14:M14"/>
    <mergeCell ref="A15:B15"/>
    <mergeCell ref="C15:E15"/>
    <mergeCell ref="I15:J15"/>
    <mergeCell ref="K15:M15"/>
    <mergeCell ref="A16:C16"/>
    <mergeCell ref="D16:E16"/>
    <mergeCell ref="I16:J16"/>
    <mergeCell ref="K16:M16"/>
    <mergeCell ref="A4:E4"/>
    <mergeCell ref="A5:E5"/>
    <mergeCell ref="A6:E6"/>
    <mergeCell ref="A7:E7"/>
    <mergeCell ref="A8:E8"/>
    <mergeCell ref="A2:O2"/>
    <mergeCell ref="E57:F57"/>
    <mergeCell ref="A57:D57"/>
    <mergeCell ref="I55:L55"/>
    <mergeCell ref="G57:L57"/>
    <mergeCell ref="M3:O3"/>
    <mergeCell ref="M4:O4"/>
    <mergeCell ref="M8:O8"/>
    <mergeCell ref="F3:L3"/>
    <mergeCell ref="F4:L4"/>
    <mergeCell ref="F5:L5"/>
    <mergeCell ref="F6:L6"/>
    <mergeCell ref="F7:L7"/>
    <mergeCell ref="F8:L8"/>
    <mergeCell ref="F9:L9"/>
    <mergeCell ref="A3:E3"/>
    <mergeCell ref="A12:E12"/>
    <mergeCell ref="I12:M12"/>
    <mergeCell ref="B13:E13"/>
    <mergeCell ref="A17:C17"/>
    <mergeCell ref="D17:E17"/>
    <mergeCell ref="J17:M17"/>
    <mergeCell ref="A18:C18"/>
    <mergeCell ref="D18:E18"/>
    <mergeCell ref="J18:M18"/>
    <mergeCell ref="A19:C19"/>
    <mergeCell ref="D19:E19"/>
    <mergeCell ref="I19:M19"/>
    <mergeCell ref="A20:C20"/>
    <mergeCell ref="D20:E20"/>
    <mergeCell ref="I20:M20"/>
    <mergeCell ref="A21:C21"/>
    <mergeCell ref="D21:E21"/>
    <mergeCell ref="I21:M21"/>
    <mergeCell ref="A22:B22"/>
    <mergeCell ref="C22:E22"/>
    <mergeCell ref="J22:M22"/>
    <mergeCell ref="A23:B23"/>
    <mergeCell ref="C23:E23"/>
    <mergeCell ref="J23:M23"/>
    <mergeCell ref="B24:E24"/>
    <mergeCell ref="I24:J24"/>
    <mergeCell ref="K24:M24"/>
    <mergeCell ref="B25:E25"/>
    <mergeCell ref="I25:J25"/>
    <mergeCell ref="K25:M25"/>
    <mergeCell ref="A26:B26"/>
    <mergeCell ref="C26:E26"/>
    <mergeCell ref="I26:J26"/>
    <mergeCell ref="K26:M26"/>
    <mergeCell ref="A27:B27"/>
    <mergeCell ref="C27:E27"/>
    <mergeCell ref="I27:J27"/>
    <mergeCell ref="K27:M27"/>
    <mergeCell ref="A28:B28"/>
    <mergeCell ref="C28:E28"/>
    <mergeCell ref="I28:J28"/>
    <mergeCell ref="K28:M28"/>
    <mergeCell ref="B29:E29"/>
    <mergeCell ref="I29:J29"/>
    <mergeCell ref="K29:M29"/>
    <mergeCell ref="A30:E30"/>
    <mergeCell ref="I30:J30"/>
    <mergeCell ref="K30:M30"/>
    <mergeCell ref="B31:E31"/>
    <mergeCell ref="I31:J31"/>
    <mergeCell ref="K31:M31"/>
    <mergeCell ref="A32:B32"/>
    <mergeCell ref="C32:E32"/>
    <mergeCell ref="I32:K32"/>
    <mergeCell ref="L32:M32"/>
    <mergeCell ref="A33:B33"/>
    <mergeCell ref="C33:E33"/>
    <mergeCell ref="I33:K33"/>
    <mergeCell ref="L33:M33"/>
    <mergeCell ref="A34:B34"/>
    <mergeCell ref="C34:E34"/>
    <mergeCell ref="J34:M34"/>
    <mergeCell ref="A35:B35"/>
    <mergeCell ref="C35:E35"/>
    <mergeCell ref="J35:M35"/>
    <mergeCell ref="B36:E36"/>
    <mergeCell ref="I36:M36"/>
    <mergeCell ref="A37:B37"/>
    <mergeCell ref="C37:E37"/>
    <mergeCell ref="I37:M37"/>
    <mergeCell ref="A38:B38"/>
    <mergeCell ref="C38:E38"/>
    <mergeCell ref="I38:M38"/>
    <mergeCell ref="A39:B39"/>
    <mergeCell ref="C39:E39"/>
    <mergeCell ref="I39:M39"/>
    <mergeCell ref="A40:B40"/>
    <mergeCell ref="C40:E40"/>
    <mergeCell ref="I40:M40"/>
    <mergeCell ref="A41:B41"/>
    <mergeCell ref="C41:E41"/>
    <mergeCell ref="I41:M41"/>
    <mergeCell ref="B42:E42"/>
    <mergeCell ref="I42:M42"/>
    <mergeCell ref="A43:B43"/>
    <mergeCell ref="C43:E43"/>
    <mergeCell ref="I43:M43"/>
    <mergeCell ref="A44:B44"/>
    <mergeCell ref="C44:E44"/>
    <mergeCell ref="I44:M44"/>
    <mergeCell ref="A45:B45"/>
    <mergeCell ref="C45:E45"/>
    <mergeCell ref="I45:M45"/>
    <mergeCell ref="A49:B49"/>
    <mergeCell ref="C49:E49"/>
    <mergeCell ref="I49:M49"/>
    <mergeCell ref="B50:E50"/>
    <mergeCell ref="I50:M50"/>
    <mergeCell ref="A46:B46"/>
    <mergeCell ref="C46:E46"/>
    <mergeCell ref="I46:M46"/>
    <mergeCell ref="A47:B47"/>
    <mergeCell ref="C47:E47"/>
    <mergeCell ref="I47:M47"/>
    <mergeCell ref="A48:B48"/>
    <mergeCell ref="C48:E48"/>
    <mergeCell ref="I48:M48"/>
  </mergeCells>
  <conditionalFormatting sqref="O51">
    <cfRule type="expression" dxfId="24" priority="10">
      <formula>AND($O$51=0,$P$3)</formula>
    </cfRule>
  </conditionalFormatting>
  <conditionalFormatting sqref="N51">
    <cfRule type="expression" dxfId="23" priority="9">
      <formula>AND($N$51=0,$P$3)</formula>
    </cfRule>
  </conditionalFormatting>
  <conditionalFormatting sqref="N12:N50">
    <cfRule type="expression" dxfId="22" priority="12">
      <formula>AND($N12=0,$P$3)</formula>
    </cfRule>
  </conditionalFormatting>
  <conditionalFormatting sqref="O12:O50">
    <cfRule type="expression" dxfId="21" priority="11">
      <formula>AND($O12=0,$P$3)</formula>
    </cfRule>
  </conditionalFormatting>
  <conditionalFormatting sqref="F12:F50">
    <cfRule type="expression" dxfId="20" priority="34">
      <formula>AND($F12=0,$P$3)</formula>
    </cfRule>
  </conditionalFormatting>
  <conditionalFormatting sqref="G12:G50">
    <cfRule type="expression" dxfId="19" priority="36">
      <formula>AND($G12=0,$P$3)</formula>
    </cfRule>
  </conditionalFormatting>
  <conditionalFormatting sqref="G51">
    <cfRule type="expression" dxfId="18" priority="38">
      <formula>AND($G$51=0,$P$3)</formula>
    </cfRule>
  </conditionalFormatting>
  <conditionalFormatting sqref="F51">
    <cfRule type="expression" dxfId="17" priority="40">
      <formula>AND($F$51=0,$P$3)</formula>
    </cfRule>
  </conditionalFormatting>
  <conditionalFormatting sqref="I55:L55">
    <cfRule type="expression" dxfId="16" priority="7">
      <formula>AND($I55=0,$P$3)</formula>
    </cfRule>
  </conditionalFormatting>
  <conditionalFormatting sqref="A12:G50">
    <cfRule type="expression" dxfId="15" priority="5">
      <formula>$P12</formula>
    </cfRule>
  </conditionalFormatting>
  <conditionalFormatting sqref="I12:O50">
    <cfRule type="expression" dxfId="14" priority="4">
      <formula>$R12</formula>
    </cfRule>
  </conditionalFormatting>
  <conditionalFormatting sqref="M8">
    <cfRule type="expression" dxfId="13" priority="3">
      <formula>$Q8&gt;=2018</formula>
    </cfRule>
  </conditionalFormatting>
  <conditionalFormatting sqref="M7">
    <cfRule type="expression" dxfId="12" priority="1">
      <formula>$Q7&gt;=2018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23.07.0010.37354, VULCAN sp. z o.o., licencja: bialystok, Miasto Białystok, ul. Słonimska 1, 15-950 Białystok&amp;C&amp;"Calibri"&amp;8Strona &amp;P z &amp;N
&amp;R
&amp;"Calibri"&amp;7</oddFooter>
  </headerFooter>
  <ignoredErrors>
    <ignoredError sqref="A1:V56 B57:F57 H57:V5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A88B1-772D-4158-8BD6-4991B4FD593A}">
  <dimension ref="A1:F55"/>
  <sheetViews>
    <sheetView tabSelected="1" topLeftCell="A10" workbookViewId="0">
      <selection activeCell="J19" sqref="J19"/>
    </sheetView>
  </sheetViews>
  <sheetFormatPr defaultRowHeight="15" x14ac:dyDescent="0.25"/>
  <cols>
    <col min="5" max="5" width="11.42578125" bestFit="1" customWidth="1"/>
  </cols>
  <sheetData>
    <row r="1" spans="1:6" x14ac:dyDescent="0.25">
      <c r="A1" s="1"/>
      <c r="B1" s="1"/>
      <c r="C1" s="1"/>
      <c r="D1" s="1"/>
      <c r="E1" s="1"/>
      <c r="F1" s="1"/>
    </row>
    <row r="2" spans="1:6" x14ac:dyDescent="0.25">
      <c r="A2" s="32" t="s">
        <v>22</v>
      </c>
      <c r="B2" s="32"/>
      <c r="C2" s="32"/>
      <c r="D2" s="32"/>
      <c r="E2" s="32"/>
      <c r="F2" s="32"/>
    </row>
    <row r="3" spans="1:6" ht="63" customHeight="1" x14ac:dyDescent="0.25">
      <c r="A3" s="35" t="s">
        <v>1</v>
      </c>
      <c r="B3" s="30"/>
      <c r="C3" s="36"/>
      <c r="D3" s="37"/>
      <c r="E3" s="35" t="s">
        <v>3</v>
      </c>
      <c r="F3" s="31"/>
    </row>
    <row r="4" spans="1:6" ht="51.75" customHeight="1" x14ac:dyDescent="0.25">
      <c r="A4" s="23" t="s">
        <v>23</v>
      </c>
      <c r="B4" s="24"/>
      <c r="C4" s="64" t="str">
        <f>IF(G4,"Rachunek zysków i strat","Zestawienie zmian w funduszu jednostki")</f>
        <v>Zestawienie zmian w funduszu jednostki</v>
      </c>
      <c r="D4" s="40"/>
      <c r="E4" s="65" t="s">
        <v>24</v>
      </c>
      <c r="F4" s="66"/>
    </row>
    <row r="5" spans="1:6" x14ac:dyDescent="0.25">
      <c r="A5" s="23" t="s">
        <v>25</v>
      </c>
      <c r="B5" s="24"/>
      <c r="C5" s="39" t="str">
        <f>IF(G5,"sporządzony","sporządzone")</f>
        <v>sporządzone</v>
      </c>
      <c r="D5" s="40"/>
      <c r="E5" s="65"/>
      <c r="F5" s="66"/>
    </row>
    <row r="6" spans="1:6" x14ac:dyDescent="0.25">
      <c r="A6" s="23" t="s">
        <v>26</v>
      </c>
      <c r="B6" s="24"/>
      <c r="C6" s="39" t="str">
        <f>CONCATENATE("na dzień ",G6)</f>
        <v xml:space="preserve">na dzień </v>
      </c>
      <c r="D6" s="40"/>
      <c r="E6" s="65"/>
      <c r="F6" s="66"/>
    </row>
    <row r="7" spans="1:6" x14ac:dyDescent="0.25">
      <c r="A7" s="26" t="s">
        <v>27</v>
      </c>
      <c r="B7" s="27"/>
      <c r="C7" s="39" t="str">
        <f>IF(G4,"Wariant porównawczy","")</f>
        <v/>
      </c>
      <c r="D7" s="40"/>
      <c r="E7" s="67" t="s">
        <v>7</v>
      </c>
      <c r="F7" s="68"/>
    </row>
    <row r="8" spans="1:6" ht="48.75" customHeight="1" x14ac:dyDescent="0.25">
      <c r="A8" s="29" t="s">
        <v>9</v>
      </c>
      <c r="B8" s="30"/>
      <c r="C8" s="39"/>
      <c r="D8" s="40"/>
      <c r="E8" s="45" t="str">
        <f>IF(G8&gt;=2018,"","wysłać bez pisma przewodniego")</f>
        <v>wysłać bez pisma przewodniego</v>
      </c>
      <c r="F8" s="47"/>
    </row>
    <row r="9" spans="1:6" ht="28.5" customHeight="1" x14ac:dyDescent="0.25">
      <c r="A9" s="26" t="s">
        <v>28</v>
      </c>
      <c r="B9" s="27"/>
      <c r="C9" s="42" t="s">
        <v>11</v>
      </c>
      <c r="D9" s="43"/>
      <c r="E9" s="51" t="s">
        <v>7</v>
      </c>
      <c r="F9" s="53"/>
    </row>
    <row r="10" spans="1:6" x14ac:dyDescent="0.25">
      <c r="A10" s="1"/>
      <c r="B10" s="1"/>
      <c r="C10" s="1"/>
      <c r="D10" s="1"/>
      <c r="E10" s="1"/>
      <c r="F10" s="1"/>
    </row>
    <row r="11" spans="1:6" ht="63.75" x14ac:dyDescent="0.25">
      <c r="A11" s="56"/>
      <c r="B11" s="57"/>
      <c r="C11" s="57"/>
      <c r="D11" s="57"/>
      <c r="E11" s="69" t="s">
        <v>93</v>
      </c>
      <c r="F11" s="70" t="s">
        <v>94</v>
      </c>
    </row>
    <row r="12" spans="1:6" ht="36.75" customHeight="1" x14ac:dyDescent="0.25">
      <c r="A12" s="71" t="s">
        <v>95</v>
      </c>
      <c r="B12" s="72"/>
      <c r="C12" s="72"/>
      <c r="D12" s="73"/>
      <c r="E12" s="17">
        <v>440079.4</v>
      </c>
      <c r="F12" s="17">
        <v>598112.75</v>
      </c>
    </row>
    <row r="13" spans="1:6" ht="34.5" customHeight="1" x14ac:dyDescent="0.25">
      <c r="A13" s="71" t="s">
        <v>96</v>
      </c>
      <c r="B13" s="72"/>
      <c r="C13" s="72"/>
      <c r="D13" s="73"/>
      <c r="E13" s="17">
        <v>440079.4</v>
      </c>
      <c r="F13" s="17">
        <v>587428.68000000005</v>
      </c>
    </row>
    <row r="14" spans="1:6" x14ac:dyDescent="0.25">
      <c r="A14" s="71" t="s">
        <v>97</v>
      </c>
      <c r="B14" s="72"/>
      <c r="C14" s="72"/>
      <c r="D14" s="73"/>
      <c r="E14" s="17">
        <v>0</v>
      </c>
      <c r="F14" s="17">
        <v>0</v>
      </c>
    </row>
    <row r="15" spans="1:6" x14ac:dyDescent="0.25">
      <c r="A15" s="71" t="s">
        <v>98</v>
      </c>
      <c r="B15" s="72"/>
      <c r="C15" s="72"/>
      <c r="D15" s="73"/>
      <c r="E15" s="17">
        <v>0</v>
      </c>
      <c r="F15" s="17">
        <v>0</v>
      </c>
    </row>
    <row r="16" spans="1:6" x14ac:dyDescent="0.25">
      <c r="A16" s="71" t="s">
        <v>99</v>
      </c>
      <c r="B16" s="72"/>
      <c r="C16" s="72"/>
      <c r="D16" s="73"/>
      <c r="E16" s="17">
        <v>0</v>
      </c>
      <c r="F16" s="17">
        <v>0</v>
      </c>
    </row>
    <row r="17" spans="1:6" x14ac:dyDescent="0.25">
      <c r="A17" s="71" t="s">
        <v>100</v>
      </c>
      <c r="B17" s="72"/>
      <c r="C17" s="72"/>
      <c r="D17" s="73"/>
      <c r="E17" s="17">
        <v>0</v>
      </c>
      <c r="F17" s="17">
        <v>0</v>
      </c>
    </row>
    <row r="18" spans="1:6" x14ac:dyDescent="0.25">
      <c r="A18" s="71" t="s">
        <v>101</v>
      </c>
      <c r="B18" s="72"/>
      <c r="C18" s="72"/>
      <c r="D18" s="73"/>
      <c r="E18" s="17">
        <v>0</v>
      </c>
      <c r="F18" s="17">
        <v>10684.07</v>
      </c>
    </row>
    <row r="19" spans="1:6" x14ac:dyDescent="0.25">
      <c r="A19" s="71" t="s">
        <v>102</v>
      </c>
      <c r="B19" s="72"/>
      <c r="C19" s="72"/>
      <c r="D19" s="73"/>
      <c r="E19" s="17">
        <v>10800673.91</v>
      </c>
      <c r="F19" s="17">
        <v>12554037.810000001</v>
      </c>
    </row>
    <row r="20" spans="1:6" x14ac:dyDescent="0.25">
      <c r="A20" s="71" t="s">
        <v>103</v>
      </c>
      <c r="B20" s="72"/>
      <c r="C20" s="72"/>
      <c r="D20" s="73"/>
      <c r="E20" s="17">
        <v>283254</v>
      </c>
      <c r="F20" s="17">
        <v>283693.14</v>
      </c>
    </row>
    <row r="21" spans="1:6" x14ac:dyDescent="0.25">
      <c r="A21" s="71" t="s">
        <v>104</v>
      </c>
      <c r="B21" s="72"/>
      <c r="C21" s="72"/>
      <c r="D21" s="73"/>
      <c r="E21" s="17">
        <v>1120810.49</v>
      </c>
      <c r="F21" s="17">
        <v>1415532.77</v>
      </c>
    </row>
    <row r="22" spans="1:6" x14ac:dyDescent="0.25">
      <c r="A22" s="71" t="s">
        <v>105</v>
      </c>
      <c r="B22" s="72"/>
      <c r="C22" s="72"/>
      <c r="D22" s="73"/>
      <c r="E22" s="17">
        <v>256121.87</v>
      </c>
      <c r="F22" s="17">
        <v>316693.59999999998</v>
      </c>
    </row>
    <row r="23" spans="1:6" x14ac:dyDescent="0.25">
      <c r="A23" s="71" t="s">
        <v>106</v>
      </c>
      <c r="B23" s="72"/>
      <c r="C23" s="72"/>
      <c r="D23" s="73"/>
      <c r="E23" s="17">
        <v>14134.38</v>
      </c>
      <c r="F23" s="17">
        <v>21329.09</v>
      </c>
    </row>
    <row r="24" spans="1:6" x14ac:dyDescent="0.25">
      <c r="A24" s="71" t="s">
        <v>107</v>
      </c>
      <c r="B24" s="72"/>
      <c r="C24" s="72"/>
      <c r="D24" s="73"/>
      <c r="E24" s="17">
        <v>7368630.5899999999</v>
      </c>
      <c r="F24" s="17">
        <v>8472054.9399999995</v>
      </c>
    </row>
    <row r="25" spans="1:6" x14ac:dyDescent="0.25">
      <c r="A25" s="71" t="s">
        <v>108</v>
      </c>
      <c r="B25" s="72"/>
      <c r="C25" s="72"/>
      <c r="D25" s="73"/>
      <c r="E25" s="17">
        <v>1724869.78</v>
      </c>
      <c r="F25" s="17">
        <v>2002673.17</v>
      </c>
    </row>
    <row r="26" spans="1:6" x14ac:dyDescent="0.25">
      <c r="A26" s="71" t="s">
        <v>109</v>
      </c>
      <c r="B26" s="72"/>
      <c r="C26" s="72"/>
      <c r="D26" s="73"/>
      <c r="E26" s="17">
        <v>19111.560000000001</v>
      </c>
      <c r="F26" s="17">
        <v>3849.1</v>
      </c>
    </row>
    <row r="27" spans="1:6" x14ac:dyDescent="0.25">
      <c r="A27" s="71" t="s">
        <v>110</v>
      </c>
      <c r="B27" s="72"/>
      <c r="C27" s="72"/>
      <c r="D27" s="73"/>
      <c r="E27" s="17">
        <v>0</v>
      </c>
      <c r="F27" s="17">
        <v>0</v>
      </c>
    </row>
    <row r="28" spans="1:6" x14ac:dyDescent="0.25">
      <c r="A28" s="71" t="s">
        <v>111</v>
      </c>
      <c r="B28" s="72"/>
      <c r="C28" s="72"/>
      <c r="D28" s="73"/>
      <c r="E28" s="17">
        <v>13741.24</v>
      </c>
      <c r="F28" s="17">
        <v>38212</v>
      </c>
    </row>
    <row r="29" spans="1:6" x14ac:dyDescent="0.25">
      <c r="A29" s="71" t="s">
        <v>112</v>
      </c>
      <c r="B29" s="72"/>
      <c r="C29" s="72"/>
      <c r="D29" s="73"/>
      <c r="E29" s="17">
        <v>0</v>
      </c>
      <c r="F29" s="17">
        <v>0</v>
      </c>
    </row>
    <row r="30" spans="1:6" x14ac:dyDescent="0.25">
      <c r="A30" s="71" t="s">
        <v>113</v>
      </c>
      <c r="B30" s="72"/>
      <c r="C30" s="72"/>
      <c r="D30" s="73"/>
      <c r="E30" s="17">
        <v>-10360594.51</v>
      </c>
      <c r="F30" s="17">
        <v>-11955925.060000001</v>
      </c>
    </row>
    <row r="31" spans="1:6" x14ac:dyDescent="0.25">
      <c r="A31" s="71" t="s">
        <v>114</v>
      </c>
      <c r="B31" s="72"/>
      <c r="C31" s="72"/>
      <c r="D31" s="73"/>
      <c r="E31" s="17">
        <v>16161.54</v>
      </c>
      <c r="F31" s="17">
        <v>23927.21</v>
      </c>
    </row>
    <row r="32" spans="1:6" x14ac:dyDescent="0.25">
      <c r="A32" s="71" t="s">
        <v>115</v>
      </c>
      <c r="B32" s="72"/>
      <c r="C32" s="72"/>
      <c r="D32" s="73"/>
      <c r="E32" s="17">
        <v>0</v>
      </c>
      <c r="F32" s="17">
        <v>0</v>
      </c>
    </row>
    <row r="33" spans="1:6" x14ac:dyDescent="0.25">
      <c r="A33" s="71" t="s">
        <v>116</v>
      </c>
      <c r="B33" s="72"/>
      <c r="C33" s="72"/>
      <c r="D33" s="73"/>
      <c r="E33" s="17">
        <v>0</v>
      </c>
      <c r="F33" s="17">
        <v>0</v>
      </c>
    </row>
    <row r="34" spans="1:6" x14ac:dyDescent="0.25">
      <c r="A34" s="71" t="s">
        <v>117</v>
      </c>
      <c r="B34" s="72"/>
      <c r="C34" s="72"/>
      <c r="D34" s="73"/>
      <c r="E34" s="17">
        <v>16161.54</v>
      </c>
      <c r="F34" s="17">
        <v>23927.21</v>
      </c>
    </row>
    <row r="35" spans="1:6" x14ac:dyDescent="0.25">
      <c r="A35" s="71" t="s">
        <v>118</v>
      </c>
      <c r="B35" s="72"/>
      <c r="C35" s="72"/>
      <c r="D35" s="73"/>
      <c r="E35" s="17">
        <v>1042.6300000000001</v>
      </c>
      <c r="F35" s="17">
        <v>19493.689999999999</v>
      </c>
    </row>
    <row r="36" spans="1:6" x14ac:dyDescent="0.25">
      <c r="A36" s="71" t="s">
        <v>119</v>
      </c>
      <c r="B36" s="72"/>
      <c r="C36" s="72"/>
      <c r="D36" s="73"/>
      <c r="E36" s="17">
        <v>0</v>
      </c>
      <c r="F36" s="17">
        <v>12928.6</v>
      </c>
    </row>
    <row r="37" spans="1:6" x14ac:dyDescent="0.25">
      <c r="A37" s="71" t="s">
        <v>120</v>
      </c>
      <c r="B37" s="72"/>
      <c r="C37" s="72"/>
      <c r="D37" s="73"/>
      <c r="E37" s="17">
        <v>1042.6300000000001</v>
      </c>
      <c r="F37" s="17">
        <v>6565.09</v>
      </c>
    </row>
    <row r="38" spans="1:6" x14ac:dyDescent="0.25">
      <c r="A38" s="71" t="s">
        <v>121</v>
      </c>
      <c r="B38" s="72"/>
      <c r="C38" s="72"/>
      <c r="D38" s="73"/>
      <c r="E38" s="17">
        <v>-10345475.6</v>
      </c>
      <c r="F38" s="17">
        <v>-11951491.539999999</v>
      </c>
    </row>
    <row r="39" spans="1:6" x14ac:dyDescent="0.25">
      <c r="A39" s="71" t="s">
        <v>122</v>
      </c>
      <c r="B39" s="72"/>
      <c r="C39" s="72"/>
      <c r="D39" s="73"/>
      <c r="E39" s="17">
        <v>942.7</v>
      </c>
      <c r="F39" s="17">
        <v>484.95</v>
      </c>
    </row>
    <row r="40" spans="1:6" x14ac:dyDescent="0.25">
      <c r="A40" s="71" t="s">
        <v>123</v>
      </c>
      <c r="B40" s="72"/>
      <c r="C40" s="72"/>
      <c r="D40" s="73"/>
      <c r="E40" s="17">
        <v>0</v>
      </c>
      <c r="F40" s="17">
        <v>0</v>
      </c>
    </row>
    <row r="41" spans="1:6" x14ac:dyDescent="0.25">
      <c r="A41" s="71" t="s">
        <v>124</v>
      </c>
      <c r="B41" s="72"/>
      <c r="C41" s="72"/>
      <c r="D41" s="73"/>
      <c r="E41" s="17">
        <v>942.7</v>
      </c>
      <c r="F41" s="17">
        <v>484.95</v>
      </c>
    </row>
    <row r="42" spans="1:6" x14ac:dyDescent="0.25">
      <c r="A42" s="71" t="s">
        <v>125</v>
      </c>
      <c r="B42" s="72"/>
      <c r="C42" s="72"/>
      <c r="D42" s="73"/>
      <c r="E42" s="17">
        <v>0</v>
      </c>
      <c r="F42" s="17">
        <v>0</v>
      </c>
    </row>
    <row r="43" spans="1:6" x14ac:dyDescent="0.25">
      <c r="A43" s="71" t="s">
        <v>126</v>
      </c>
      <c r="B43" s="72"/>
      <c r="C43" s="72"/>
      <c r="D43" s="73"/>
      <c r="E43" s="17">
        <v>0</v>
      </c>
      <c r="F43" s="17">
        <v>0</v>
      </c>
    </row>
    <row r="44" spans="1:6" x14ac:dyDescent="0.25">
      <c r="A44" s="71" t="s">
        <v>127</v>
      </c>
      <c r="B44" s="72"/>
      <c r="C44" s="72"/>
      <c r="D44" s="73"/>
      <c r="E44" s="17">
        <v>0</v>
      </c>
      <c r="F44" s="17">
        <v>0</v>
      </c>
    </row>
    <row r="45" spans="1:6" x14ac:dyDescent="0.25">
      <c r="A45" s="71" t="s">
        <v>128</v>
      </c>
      <c r="B45" s="72"/>
      <c r="C45" s="72"/>
      <c r="D45" s="73"/>
      <c r="E45" s="17">
        <v>0</v>
      </c>
      <c r="F45" s="17">
        <v>0</v>
      </c>
    </row>
    <row r="46" spans="1:6" x14ac:dyDescent="0.25">
      <c r="A46" s="71" t="s">
        <v>129</v>
      </c>
      <c r="B46" s="72"/>
      <c r="C46" s="72"/>
      <c r="D46" s="73"/>
      <c r="E46" s="17">
        <v>-10344532.9</v>
      </c>
      <c r="F46" s="17">
        <v>-11951006.59</v>
      </c>
    </row>
    <row r="47" spans="1:6" x14ac:dyDescent="0.25">
      <c r="A47" s="71" t="s">
        <v>130</v>
      </c>
      <c r="B47" s="72"/>
      <c r="C47" s="72"/>
      <c r="D47" s="73"/>
      <c r="E47" s="17">
        <v>0</v>
      </c>
      <c r="F47" s="17">
        <v>0</v>
      </c>
    </row>
    <row r="48" spans="1:6" ht="29.25" customHeight="1" x14ac:dyDescent="0.25">
      <c r="A48" s="71" t="s">
        <v>131</v>
      </c>
      <c r="B48" s="72"/>
      <c r="C48" s="72"/>
      <c r="D48" s="73"/>
      <c r="E48" s="17">
        <v>0</v>
      </c>
      <c r="F48" s="17">
        <v>0</v>
      </c>
    </row>
    <row r="49" spans="1:6" x14ac:dyDescent="0.25">
      <c r="A49" s="71" t="s">
        <v>132</v>
      </c>
      <c r="B49" s="72"/>
      <c r="C49" s="72"/>
      <c r="D49" s="73"/>
      <c r="E49" s="17">
        <v>-10344532.9</v>
      </c>
      <c r="F49" s="17">
        <v>-11951006.59</v>
      </c>
    </row>
    <row r="50" spans="1:6" x14ac:dyDescent="0.25">
      <c r="A50" s="74"/>
      <c r="B50" s="74"/>
      <c r="C50" s="74"/>
      <c r="D50" s="74"/>
      <c r="E50" s="75"/>
      <c r="F50" s="76"/>
    </row>
    <row r="51" spans="1:6" ht="55.5" customHeight="1" x14ac:dyDescent="0.25">
      <c r="A51" s="54" t="s">
        <v>133</v>
      </c>
      <c r="B51" s="54"/>
      <c r="C51" s="54"/>
      <c r="D51" s="54"/>
      <c r="E51" s="14"/>
      <c r="F51" s="14"/>
    </row>
    <row r="52" spans="1:6" x14ac:dyDescent="0.25">
      <c r="A52" s="54"/>
      <c r="B52" s="54"/>
      <c r="C52" s="54"/>
      <c r="D52" s="54"/>
      <c r="E52" s="20"/>
      <c r="F52" s="77">
        <v>0</v>
      </c>
    </row>
    <row r="53" spans="1:6" x14ac:dyDescent="0.25">
      <c r="A53" s="12"/>
      <c r="B53" s="12"/>
      <c r="C53" s="12"/>
      <c r="D53" s="12"/>
      <c r="E53" s="20"/>
      <c r="F53" s="20"/>
    </row>
    <row r="54" spans="1:6" x14ac:dyDescent="0.25">
      <c r="A54" s="78" t="s">
        <v>91</v>
      </c>
      <c r="B54" s="78"/>
      <c r="C54" s="78" t="str">
        <f>G54&amp;CHAR(10)&amp;"......................................."&amp;CHAR(10)&amp;"rok, miesiąc, dzień"</f>
        <v xml:space="preserve">
.......................................
rok, miesiąc, dzień</v>
      </c>
      <c r="D54" s="78"/>
      <c r="E54" s="78" t="s">
        <v>92</v>
      </c>
      <c r="F54" s="79"/>
    </row>
    <row r="55" spans="1:6" x14ac:dyDescent="0.25">
      <c r="A55" s="1"/>
      <c r="B55" s="1"/>
      <c r="C55" s="1"/>
      <c r="D55" s="1"/>
      <c r="E55" s="1"/>
      <c r="F55" s="1"/>
    </row>
  </sheetData>
  <mergeCells count="63">
    <mergeCell ref="A51:D51"/>
    <mergeCell ref="A52:D52"/>
    <mergeCell ref="A54:B54"/>
    <mergeCell ref="C54:D54"/>
    <mergeCell ref="E54:F54"/>
    <mergeCell ref="A44:D44"/>
    <mergeCell ref="A45:D45"/>
    <mergeCell ref="A46:D46"/>
    <mergeCell ref="A47:D47"/>
    <mergeCell ref="A48:D48"/>
    <mergeCell ref="A49:D49"/>
    <mergeCell ref="A38:D38"/>
    <mergeCell ref="A39:D39"/>
    <mergeCell ref="A40:D40"/>
    <mergeCell ref="A41:D41"/>
    <mergeCell ref="A42:D42"/>
    <mergeCell ref="A43:D43"/>
    <mergeCell ref="A32:D32"/>
    <mergeCell ref="A33:D33"/>
    <mergeCell ref="A34:D34"/>
    <mergeCell ref="A35:D35"/>
    <mergeCell ref="A36:D36"/>
    <mergeCell ref="A37:D37"/>
    <mergeCell ref="A26:D26"/>
    <mergeCell ref="A27:D27"/>
    <mergeCell ref="A28:D28"/>
    <mergeCell ref="A29:D29"/>
    <mergeCell ref="A30:D30"/>
    <mergeCell ref="A31:D31"/>
    <mergeCell ref="A20:D20"/>
    <mergeCell ref="A21:D21"/>
    <mergeCell ref="A22:D22"/>
    <mergeCell ref="A23:D23"/>
    <mergeCell ref="A24:D24"/>
    <mergeCell ref="A25:D25"/>
    <mergeCell ref="A14:D14"/>
    <mergeCell ref="A15:D15"/>
    <mergeCell ref="A16:D16"/>
    <mergeCell ref="A17:D17"/>
    <mergeCell ref="A18:D18"/>
    <mergeCell ref="A19:D19"/>
    <mergeCell ref="A9:B9"/>
    <mergeCell ref="C9:D9"/>
    <mergeCell ref="E9:F9"/>
    <mergeCell ref="A11:D11"/>
    <mergeCell ref="A12:D12"/>
    <mergeCell ref="A13:D13"/>
    <mergeCell ref="C6:D6"/>
    <mergeCell ref="A7:B7"/>
    <mergeCell ref="C7:D7"/>
    <mergeCell ref="A8:B8"/>
    <mergeCell ref="C8:D8"/>
    <mergeCell ref="E8:F8"/>
    <mergeCell ref="A2:F2"/>
    <mergeCell ref="A3:B3"/>
    <mergeCell ref="C3:D3"/>
    <mergeCell ref="E3:F3"/>
    <mergeCell ref="A4:B4"/>
    <mergeCell ref="C4:D4"/>
    <mergeCell ref="E4:F6"/>
    <mergeCell ref="A5:B5"/>
    <mergeCell ref="C5:D5"/>
    <mergeCell ref="A6:B6"/>
  </mergeCells>
  <conditionalFormatting sqref="A12:F49">
    <cfRule type="expression" dxfId="11" priority="6">
      <formula>$G12</formula>
    </cfRule>
  </conditionalFormatting>
  <conditionalFormatting sqref="E12:E49">
    <cfRule type="expression" dxfId="10" priority="5">
      <formula>AND($G$3,$E12=0)</formula>
    </cfRule>
  </conditionalFormatting>
  <conditionalFormatting sqref="F12:F49">
    <cfRule type="expression" dxfId="9" priority="4">
      <formula>AND($G$3,$F12=0)</formula>
    </cfRule>
  </conditionalFormatting>
  <conditionalFormatting sqref="F52">
    <cfRule type="expression" dxfId="8" priority="3">
      <formula>OR($G52=FALSE,AND($G$3,$F52=0))</formula>
    </cfRule>
  </conditionalFormatting>
  <conditionalFormatting sqref="E7">
    <cfRule type="expression" dxfId="7" priority="1">
      <formula>$G7&lt;2018</formula>
    </cfRule>
  </conditionalFormatting>
  <conditionalFormatting sqref="F7">
    <cfRule type="expression" dxfId="6" priority="2">
      <formula>$G7&lt;2018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E79BF-31EA-40AE-9479-660846C00E2E}">
  <dimension ref="A1:F45"/>
  <sheetViews>
    <sheetView workbookViewId="0">
      <selection activeCell="A33" sqref="A33:D33"/>
    </sheetView>
  </sheetViews>
  <sheetFormatPr defaultRowHeight="15" x14ac:dyDescent="0.25"/>
  <sheetData>
    <row r="1" spans="1:6" x14ac:dyDescent="0.25">
      <c r="A1" s="1"/>
      <c r="B1" s="1"/>
      <c r="C1" s="1"/>
      <c r="D1" s="1"/>
      <c r="E1" s="1"/>
      <c r="F1" s="1"/>
    </row>
    <row r="2" spans="1:6" x14ac:dyDescent="0.25">
      <c r="A2" s="32" t="s">
        <v>22</v>
      </c>
      <c r="B2" s="32"/>
      <c r="C2" s="32"/>
      <c r="D2" s="32"/>
      <c r="E2" s="32"/>
      <c r="F2" s="32"/>
    </row>
    <row r="3" spans="1:6" ht="50.25" customHeight="1" x14ac:dyDescent="0.25">
      <c r="A3" s="35" t="s">
        <v>1</v>
      </c>
      <c r="B3" s="30"/>
      <c r="C3" s="36"/>
      <c r="D3" s="37"/>
      <c r="E3" s="35" t="s">
        <v>3</v>
      </c>
      <c r="F3" s="31"/>
    </row>
    <row r="4" spans="1:6" ht="48" customHeight="1" x14ac:dyDescent="0.25">
      <c r="A4" s="23" t="s">
        <v>23</v>
      </c>
      <c r="B4" s="24"/>
      <c r="C4" s="64" t="str">
        <f>IF(G4,"Rachunek zysków i strat","Zestawienie zmian w funduszu jednostki")</f>
        <v>Zestawienie zmian w funduszu jednostki</v>
      </c>
      <c r="D4" s="40"/>
      <c r="E4" s="65" t="s">
        <v>24</v>
      </c>
      <c r="F4" s="66"/>
    </row>
    <row r="5" spans="1:6" x14ac:dyDescent="0.25">
      <c r="A5" s="23" t="s">
        <v>25</v>
      </c>
      <c r="B5" s="24"/>
      <c r="C5" s="39" t="str">
        <f>IF(G5,"sporządzony","sporządzone")</f>
        <v>sporządzone</v>
      </c>
      <c r="D5" s="40"/>
      <c r="E5" s="65"/>
      <c r="F5" s="66"/>
    </row>
    <row r="6" spans="1:6" x14ac:dyDescent="0.25">
      <c r="A6" s="23" t="s">
        <v>26</v>
      </c>
      <c r="B6" s="24"/>
      <c r="C6" s="39" t="str">
        <f>CONCATENATE("na dzień ",G6)</f>
        <v xml:space="preserve">na dzień </v>
      </c>
      <c r="D6" s="40"/>
      <c r="E6" s="65"/>
      <c r="F6" s="66"/>
    </row>
    <row r="7" spans="1:6" x14ac:dyDescent="0.25">
      <c r="A7" s="26" t="s">
        <v>27</v>
      </c>
      <c r="B7" s="27"/>
      <c r="C7" s="39" t="str">
        <f>IF(G4,"Wariant porównawczy","")</f>
        <v/>
      </c>
      <c r="D7" s="40"/>
      <c r="E7" s="67" t="s">
        <v>7</v>
      </c>
      <c r="F7" s="68"/>
    </row>
    <row r="8" spans="1:6" ht="37.5" customHeight="1" x14ac:dyDescent="0.25">
      <c r="A8" s="29" t="s">
        <v>9</v>
      </c>
      <c r="B8" s="30"/>
      <c r="C8" s="39"/>
      <c r="D8" s="40"/>
      <c r="E8" s="45" t="str">
        <f>IF(G8&gt;=2018,"","wysłać bez pisma przewodniego")</f>
        <v>wysłać bez pisma przewodniego</v>
      </c>
      <c r="F8" s="47"/>
    </row>
    <row r="9" spans="1:6" x14ac:dyDescent="0.25">
      <c r="A9" s="26" t="s">
        <v>28</v>
      </c>
      <c r="B9" s="27"/>
      <c r="C9" s="42" t="s">
        <v>11</v>
      </c>
      <c r="D9" s="43"/>
      <c r="E9" s="51" t="s">
        <v>7</v>
      </c>
      <c r="F9" s="53"/>
    </row>
    <row r="10" spans="1:6" x14ac:dyDescent="0.25">
      <c r="A10" s="1"/>
      <c r="B10" s="1"/>
      <c r="C10" s="1"/>
      <c r="D10" s="1"/>
      <c r="E10" s="1"/>
      <c r="F10" s="1"/>
    </row>
    <row r="11" spans="1:6" ht="63.75" x14ac:dyDescent="0.25">
      <c r="A11" s="56"/>
      <c r="B11" s="57"/>
      <c r="C11" s="57"/>
      <c r="D11" s="57"/>
      <c r="E11" s="69" t="s">
        <v>93</v>
      </c>
      <c r="F11" s="70" t="s">
        <v>94</v>
      </c>
    </row>
    <row r="12" spans="1:6" x14ac:dyDescent="0.25">
      <c r="A12" s="71" t="s">
        <v>134</v>
      </c>
      <c r="B12" s="72"/>
      <c r="C12" s="72"/>
      <c r="D12" s="73"/>
      <c r="E12" s="17">
        <v>18619192.050000001</v>
      </c>
      <c r="F12" s="17">
        <v>18301479.09</v>
      </c>
    </row>
    <row r="13" spans="1:6" x14ac:dyDescent="0.25">
      <c r="A13" s="71" t="s">
        <v>135</v>
      </c>
      <c r="B13" s="72"/>
      <c r="C13" s="72"/>
      <c r="D13" s="73"/>
      <c r="E13" s="17">
        <v>10050084.83</v>
      </c>
      <c r="F13" s="17">
        <v>11552597.75</v>
      </c>
    </row>
    <row r="14" spans="1:6" x14ac:dyDescent="0.25">
      <c r="A14" s="71" t="s">
        <v>136</v>
      </c>
      <c r="B14" s="72"/>
      <c r="C14" s="72"/>
      <c r="D14" s="73"/>
      <c r="E14" s="17">
        <v>0</v>
      </c>
      <c r="F14" s="17">
        <v>0</v>
      </c>
    </row>
    <row r="15" spans="1:6" x14ac:dyDescent="0.25">
      <c r="A15" s="71" t="s">
        <v>137</v>
      </c>
      <c r="B15" s="72"/>
      <c r="C15" s="72"/>
      <c r="D15" s="73"/>
      <c r="E15" s="17">
        <v>10050084.83</v>
      </c>
      <c r="F15" s="17">
        <v>11526251.15</v>
      </c>
    </row>
    <row r="16" spans="1:6" x14ac:dyDescent="0.25">
      <c r="A16" s="71" t="s">
        <v>138</v>
      </c>
      <c r="B16" s="72"/>
      <c r="C16" s="72"/>
      <c r="D16" s="73"/>
      <c r="E16" s="17">
        <v>0</v>
      </c>
      <c r="F16" s="17">
        <v>0</v>
      </c>
    </row>
    <row r="17" spans="1:6" x14ac:dyDescent="0.25">
      <c r="A17" s="71" t="s">
        <v>139</v>
      </c>
      <c r="B17" s="72"/>
      <c r="C17" s="72"/>
      <c r="D17" s="73"/>
      <c r="E17" s="17">
        <v>0</v>
      </c>
      <c r="F17" s="17">
        <v>26346.6</v>
      </c>
    </row>
    <row r="18" spans="1:6" x14ac:dyDescent="0.25">
      <c r="A18" s="71" t="s">
        <v>140</v>
      </c>
      <c r="B18" s="72"/>
      <c r="C18" s="72"/>
      <c r="D18" s="73"/>
      <c r="E18" s="17">
        <v>0</v>
      </c>
      <c r="F18" s="17">
        <v>0</v>
      </c>
    </row>
    <row r="19" spans="1:6" x14ac:dyDescent="0.25">
      <c r="A19" s="71" t="s">
        <v>141</v>
      </c>
      <c r="B19" s="72"/>
      <c r="C19" s="72"/>
      <c r="D19" s="73"/>
      <c r="E19" s="17">
        <v>0</v>
      </c>
      <c r="F19" s="17">
        <v>0</v>
      </c>
    </row>
    <row r="20" spans="1:6" x14ac:dyDescent="0.25">
      <c r="A20" s="71" t="s">
        <v>142</v>
      </c>
      <c r="B20" s="72"/>
      <c r="C20" s="72"/>
      <c r="D20" s="73"/>
      <c r="E20" s="17">
        <v>0</v>
      </c>
      <c r="F20" s="17">
        <v>0</v>
      </c>
    </row>
    <row r="21" spans="1:6" x14ac:dyDescent="0.25">
      <c r="A21" s="71" t="s">
        <v>143</v>
      </c>
      <c r="B21" s="72"/>
      <c r="C21" s="72"/>
      <c r="D21" s="73"/>
      <c r="E21" s="17">
        <v>0</v>
      </c>
      <c r="F21" s="17">
        <v>0</v>
      </c>
    </row>
    <row r="22" spans="1:6" x14ac:dyDescent="0.25">
      <c r="A22" s="71" t="s">
        <v>144</v>
      </c>
      <c r="B22" s="72"/>
      <c r="C22" s="72"/>
      <c r="D22" s="73"/>
      <c r="E22" s="17">
        <v>0</v>
      </c>
      <c r="F22" s="17">
        <v>0</v>
      </c>
    </row>
    <row r="23" spans="1:6" x14ac:dyDescent="0.25">
      <c r="A23" s="71" t="s">
        <v>145</v>
      </c>
      <c r="B23" s="72"/>
      <c r="C23" s="72"/>
      <c r="D23" s="73"/>
      <c r="E23" s="17">
        <v>0</v>
      </c>
      <c r="F23" s="17">
        <v>0</v>
      </c>
    </row>
    <row r="24" spans="1:6" x14ac:dyDescent="0.25">
      <c r="A24" s="71" t="s">
        <v>146</v>
      </c>
      <c r="B24" s="72"/>
      <c r="C24" s="72"/>
      <c r="D24" s="73"/>
      <c r="E24" s="17">
        <v>10367797.789999999</v>
      </c>
      <c r="F24" s="17">
        <v>10369742.35</v>
      </c>
    </row>
    <row r="25" spans="1:6" x14ac:dyDescent="0.25">
      <c r="A25" s="71" t="s">
        <v>147</v>
      </c>
      <c r="B25" s="72"/>
      <c r="C25" s="72"/>
      <c r="D25" s="73"/>
      <c r="E25" s="17">
        <v>10365892.800000001</v>
      </c>
      <c r="F25" s="17">
        <v>10344532.9</v>
      </c>
    </row>
    <row r="26" spans="1:6" x14ac:dyDescent="0.25">
      <c r="A26" s="71" t="s">
        <v>148</v>
      </c>
      <c r="B26" s="72"/>
      <c r="C26" s="72"/>
      <c r="D26" s="73"/>
      <c r="E26" s="17">
        <v>1904.99</v>
      </c>
      <c r="F26" s="17">
        <v>11791.45</v>
      </c>
    </row>
    <row r="27" spans="1:6" x14ac:dyDescent="0.25">
      <c r="A27" s="71" t="s">
        <v>149</v>
      </c>
      <c r="B27" s="72"/>
      <c r="C27" s="72"/>
      <c r="D27" s="73"/>
      <c r="E27" s="17">
        <v>0</v>
      </c>
      <c r="F27" s="17">
        <v>0</v>
      </c>
    </row>
    <row r="28" spans="1:6" x14ac:dyDescent="0.25">
      <c r="A28" s="71" t="s">
        <v>150</v>
      </c>
      <c r="B28" s="72"/>
      <c r="C28" s="72"/>
      <c r="D28" s="73"/>
      <c r="E28" s="17">
        <v>0</v>
      </c>
      <c r="F28" s="17">
        <v>13418</v>
      </c>
    </row>
    <row r="29" spans="1:6" x14ac:dyDescent="0.25">
      <c r="A29" s="71" t="s">
        <v>151</v>
      </c>
      <c r="B29" s="72"/>
      <c r="C29" s="72"/>
      <c r="D29" s="73"/>
      <c r="E29" s="17">
        <v>0</v>
      </c>
      <c r="F29" s="17">
        <v>0</v>
      </c>
    </row>
    <row r="30" spans="1:6" x14ac:dyDescent="0.25">
      <c r="A30" s="71" t="s">
        <v>152</v>
      </c>
      <c r="B30" s="72"/>
      <c r="C30" s="72"/>
      <c r="D30" s="73"/>
      <c r="E30" s="17">
        <v>0</v>
      </c>
      <c r="F30" s="17">
        <v>0</v>
      </c>
    </row>
    <row r="31" spans="1:6" x14ac:dyDescent="0.25">
      <c r="A31" s="71" t="s">
        <v>153</v>
      </c>
      <c r="B31" s="72"/>
      <c r="C31" s="72"/>
      <c r="D31" s="73"/>
      <c r="E31" s="17">
        <v>0</v>
      </c>
      <c r="F31" s="17">
        <v>0</v>
      </c>
    </row>
    <row r="32" spans="1:6" x14ac:dyDescent="0.25">
      <c r="A32" s="71" t="s">
        <v>154</v>
      </c>
      <c r="B32" s="72"/>
      <c r="C32" s="72"/>
      <c r="D32" s="73"/>
      <c r="E32" s="17">
        <v>0</v>
      </c>
      <c r="F32" s="17">
        <v>0</v>
      </c>
    </row>
    <row r="33" spans="1:6" x14ac:dyDescent="0.25">
      <c r="A33" s="71" t="s">
        <v>155</v>
      </c>
      <c r="B33" s="72"/>
      <c r="C33" s="72"/>
      <c r="D33" s="73"/>
      <c r="E33" s="17">
        <v>0</v>
      </c>
      <c r="F33" s="17">
        <v>0</v>
      </c>
    </row>
    <row r="34" spans="1:6" x14ac:dyDescent="0.25">
      <c r="A34" s="71" t="s">
        <v>156</v>
      </c>
      <c r="B34" s="72"/>
      <c r="C34" s="72"/>
      <c r="D34" s="73"/>
      <c r="E34" s="17">
        <v>18301479.09</v>
      </c>
      <c r="F34" s="17">
        <v>19484334.489999998</v>
      </c>
    </row>
    <row r="35" spans="1:6" x14ac:dyDescent="0.25">
      <c r="A35" s="71" t="s">
        <v>157</v>
      </c>
      <c r="B35" s="72"/>
      <c r="C35" s="72"/>
      <c r="D35" s="73"/>
      <c r="E35" s="17">
        <v>-10344532.9</v>
      </c>
      <c r="F35" s="17">
        <v>-11951006.59</v>
      </c>
    </row>
    <row r="36" spans="1:6" x14ac:dyDescent="0.25">
      <c r="A36" s="71" t="s">
        <v>71</v>
      </c>
      <c r="B36" s="72"/>
      <c r="C36" s="72"/>
      <c r="D36" s="73"/>
      <c r="E36" s="17">
        <v>0</v>
      </c>
      <c r="F36" s="17">
        <v>0</v>
      </c>
    </row>
    <row r="37" spans="1:6" x14ac:dyDescent="0.25">
      <c r="A37" s="71" t="s">
        <v>72</v>
      </c>
      <c r="B37" s="72"/>
      <c r="C37" s="72"/>
      <c r="D37" s="73"/>
      <c r="E37" s="17">
        <v>-10344532.9</v>
      </c>
      <c r="F37" s="17">
        <v>-11951006.59</v>
      </c>
    </row>
    <row r="38" spans="1:6" x14ac:dyDescent="0.25">
      <c r="A38" s="71" t="s">
        <v>158</v>
      </c>
      <c r="B38" s="72"/>
      <c r="C38" s="72"/>
      <c r="D38" s="73"/>
      <c r="E38" s="17">
        <v>0</v>
      </c>
      <c r="F38" s="17">
        <v>0</v>
      </c>
    </row>
    <row r="39" spans="1:6" x14ac:dyDescent="0.25">
      <c r="A39" s="71" t="s">
        <v>159</v>
      </c>
      <c r="B39" s="72"/>
      <c r="C39" s="72"/>
      <c r="D39" s="73"/>
      <c r="E39" s="17">
        <v>7956946.1900000004</v>
      </c>
      <c r="F39" s="17">
        <v>7533327.9000000004</v>
      </c>
    </row>
    <row r="40" spans="1:6" x14ac:dyDescent="0.25">
      <c r="A40" s="74"/>
      <c r="B40" s="74"/>
      <c r="C40" s="74"/>
      <c r="D40" s="74"/>
      <c r="E40" s="75"/>
      <c r="F40" s="76"/>
    </row>
    <row r="41" spans="1:6" x14ac:dyDescent="0.25">
      <c r="A41" s="54" t="s">
        <v>133</v>
      </c>
      <c r="B41" s="54"/>
      <c r="C41" s="54"/>
      <c r="D41" s="54"/>
      <c r="E41" s="14"/>
      <c r="F41" s="14"/>
    </row>
    <row r="42" spans="1:6" x14ac:dyDescent="0.25">
      <c r="A42" s="54"/>
      <c r="B42" s="54"/>
      <c r="C42" s="54"/>
      <c r="D42" s="54"/>
      <c r="E42" s="20"/>
      <c r="F42" s="77">
        <v>0</v>
      </c>
    </row>
    <row r="43" spans="1:6" x14ac:dyDescent="0.25">
      <c r="A43" s="12"/>
      <c r="B43" s="12"/>
      <c r="C43" s="12"/>
      <c r="D43" s="12"/>
      <c r="E43" s="20"/>
      <c r="F43" s="20"/>
    </row>
    <row r="44" spans="1:6" x14ac:dyDescent="0.25">
      <c r="A44" s="78" t="s">
        <v>91</v>
      </c>
      <c r="B44" s="78"/>
      <c r="C44" s="78" t="str">
        <f>G44&amp;CHAR(10)&amp;"......................................."&amp;CHAR(10)&amp;"rok, miesiąc, dzień"</f>
        <v xml:space="preserve">
.......................................
rok, miesiąc, dzień</v>
      </c>
      <c r="D44" s="78"/>
      <c r="E44" s="78" t="s">
        <v>92</v>
      </c>
      <c r="F44" s="79"/>
    </row>
    <row r="45" spans="1:6" x14ac:dyDescent="0.25">
      <c r="A45" s="1"/>
      <c r="B45" s="1"/>
      <c r="C45" s="1"/>
      <c r="D45" s="1"/>
      <c r="E45" s="1"/>
      <c r="F45" s="1"/>
    </row>
  </sheetData>
  <mergeCells count="53">
    <mergeCell ref="E44:F44"/>
    <mergeCell ref="A38:D38"/>
    <mergeCell ref="A39:D39"/>
    <mergeCell ref="A41:D41"/>
    <mergeCell ref="A42:D42"/>
    <mergeCell ref="A44:B44"/>
    <mergeCell ref="C44:D44"/>
    <mergeCell ref="A32:D32"/>
    <mergeCell ref="A33:D33"/>
    <mergeCell ref="A34:D34"/>
    <mergeCell ref="A35:D35"/>
    <mergeCell ref="A36:D36"/>
    <mergeCell ref="A37:D37"/>
    <mergeCell ref="A26:D26"/>
    <mergeCell ref="A27:D27"/>
    <mergeCell ref="A28:D28"/>
    <mergeCell ref="A29:D29"/>
    <mergeCell ref="A30:D30"/>
    <mergeCell ref="A31:D31"/>
    <mergeCell ref="A20:D20"/>
    <mergeCell ref="A21:D21"/>
    <mergeCell ref="A22:D22"/>
    <mergeCell ref="A23:D23"/>
    <mergeCell ref="A24:D24"/>
    <mergeCell ref="A25:D25"/>
    <mergeCell ref="A14:D14"/>
    <mergeCell ref="A15:D15"/>
    <mergeCell ref="A16:D16"/>
    <mergeCell ref="A17:D17"/>
    <mergeCell ref="A18:D18"/>
    <mergeCell ref="A19:D19"/>
    <mergeCell ref="A9:B9"/>
    <mergeCell ref="C9:D9"/>
    <mergeCell ref="E9:F9"/>
    <mergeCell ref="A11:D11"/>
    <mergeCell ref="A12:D12"/>
    <mergeCell ref="A13:D13"/>
    <mergeCell ref="C6:D6"/>
    <mergeCell ref="A7:B7"/>
    <mergeCell ref="C7:D7"/>
    <mergeCell ref="A8:B8"/>
    <mergeCell ref="C8:D8"/>
    <mergeCell ref="E8:F8"/>
    <mergeCell ref="A2:F2"/>
    <mergeCell ref="A3:B3"/>
    <mergeCell ref="C3:D3"/>
    <mergeCell ref="E3:F3"/>
    <mergeCell ref="A4:B4"/>
    <mergeCell ref="C4:D4"/>
    <mergeCell ref="E4:F6"/>
    <mergeCell ref="A5:B5"/>
    <mergeCell ref="C5:D5"/>
    <mergeCell ref="A6:B6"/>
  </mergeCells>
  <conditionalFormatting sqref="A12:F39">
    <cfRule type="expression" dxfId="5" priority="6">
      <formula>$G12</formula>
    </cfRule>
  </conditionalFormatting>
  <conditionalFormatting sqref="E12:E39">
    <cfRule type="expression" dxfId="4" priority="5">
      <formula>AND($G$3,$E12=0)</formula>
    </cfRule>
  </conditionalFormatting>
  <conditionalFormatting sqref="F12:F39">
    <cfRule type="expression" dxfId="3" priority="4">
      <formula>AND($G$3,$F12=0)</formula>
    </cfRule>
  </conditionalFormatting>
  <conditionalFormatting sqref="F42">
    <cfRule type="expression" dxfId="2" priority="3">
      <formula>OR($G42=FALSE,AND($G$3,$F42=0))</formula>
    </cfRule>
  </conditionalFormatting>
  <conditionalFormatting sqref="E7">
    <cfRule type="expression" dxfId="1" priority="1">
      <formula>$G7&lt;2018</formula>
    </cfRule>
  </conditionalFormatting>
  <conditionalFormatting sqref="F7">
    <cfRule type="expression" dxfId="0" priority="2">
      <formula>$G7&lt;2018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57A58-A330-43A6-8542-E9A25299DF38}">
  <dimension ref="A1:H52"/>
  <sheetViews>
    <sheetView topLeftCell="A31" workbookViewId="0">
      <selection activeCell="F55" sqref="F55"/>
    </sheetView>
  </sheetViews>
  <sheetFormatPr defaultRowHeight="15" x14ac:dyDescent="0.25"/>
  <cols>
    <col min="1" max="1" width="5.140625" bestFit="1" customWidth="1"/>
    <col min="2" max="2" width="35.140625" bestFit="1" customWidth="1"/>
    <col min="3" max="8" width="12.42578125" bestFit="1" customWidth="1"/>
  </cols>
  <sheetData>
    <row r="1" spans="1:8" x14ac:dyDescent="0.25">
      <c r="A1" s="80" t="s">
        <v>160</v>
      </c>
      <c r="B1" s="81"/>
      <c r="C1" s="82" t="s">
        <v>161</v>
      </c>
      <c r="D1" s="83"/>
      <c r="E1" s="83"/>
      <c r="F1" s="83"/>
      <c r="G1" s="84" t="s">
        <v>162</v>
      </c>
      <c r="H1" s="85"/>
    </row>
    <row r="2" spans="1:8" x14ac:dyDescent="0.25">
      <c r="A2" s="86" t="s">
        <v>163</v>
      </c>
      <c r="B2" s="81"/>
      <c r="C2" s="83"/>
      <c r="D2" s="83"/>
      <c r="E2" s="83"/>
      <c r="F2" s="83"/>
      <c r="G2" s="87"/>
      <c r="H2" s="88"/>
    </row>
    <row r="3" spans="1:8" x14ac:dyDescent="0.25">
      <c r="A3" s="89"/>
      <c r="B3" s="90"/>
      <c r="C3" s="90"/>
      <c r="D3" s="90"/>
      <c r="E3" s="90"/>
      <c r="F3" s="91"/>
      <c r="G3" s="81" t="s">
        <v>164</v>
      </c>
      <c r="H3" s="81"/>
    </row>
    <row r="4" spans="1:8" x14ac:dyDescent="0.25">
      <c r="A4" s="92" t="s">
        <v>165</v>
      </c>
      <c r="B4" s="93" t="s">
        <v>166</v>
      </c>
      <c r="C4" s="94" t="s">
        <v>167</v>
      </c>
      <c r="D4" s="94"/>
      <c r="E4" s="94" t="s">
        <v>168</v>
      </c>
      <c r="F4" s="94"/>
      <c r="G4" s="81" t="s">
        <v>169</v>
      </c>
      <c r="H4" s="81"/>
    </row>
    <row r="5" spans="1:8" x14ac:dyDescent="0.25">
      <c r="A5" s="95"/>
      <c r="B5" s="93"/>
      <c r="C5" s="96" t="s">
        <v>170</v>
      </c>
      <c r="D5" s="96" t="s">
        <v>171</v>
      </c>
      <c r="E5" s="96" t="s">
        <v>170</v>
      </c>
      <c r="F5" s="96" t="s">
        <v>171</v>
      </c>
      <c r="G5" s="96" t="s">
        <v>170</v>
      </c>
      <c r="H5" s="96" t="s">
        <v>171</v>
      </c>
    </row>
    <row r="6" spans="1:8" ht="15.75" x14ac:dyDescent="0.25">
      <c r="A6" s="97" t="s">
        <v>172</v>
      </c>
      <c r="B6" s="98" t="s">
        <v>173</v>
      </c>
      <c r="C6" s="99">
        <v>12366103.73</v>
      </c>
      <c r="D6" s="99"/>
      <c r="E6" s="99">
        <v>12383212.09</v>
      </c>
      <c r="F6" s="99"/>
      <c r="G6" s="100">
        <f>E6</f>
        <v>12383212.09</v>
      </c>
      <c r="H6" s="98"/>
    </row>
    <row r="7" spans="1:8" ht="15.75" x14ac:dyDescent="0.25">
      <c r="A7" s="97" t="s">
        <v>174</v>
      </c>
      <c r="B7" s="98" t="s">
        <v>175</v>
      </c>
      <c r="C7" s="99">
        <v>2729095.76</v>
      </c>
      <c r="D7" s="99"/>
      <c r="E7" s="99">
        <v>2845728.05</v>
      </c>
      <c r="F7" s="99"/>
      <c r="G7" s="100">
        <f>E7</f>
        <v>2845728.05</v>
      </c>
      <c r="H7" s="98"/>
    </row>
    <row r="8" spans="1:8" ht="15.75" x14ac:dyDescent="0.25">
      <c r="A8" s="97" t="s">
        <v>176</v>
      </c>
      <c r="B8" s="98" t="s">
        <v>177</v>
      </c>
      <c r="C8" s="99">
        <v>148834.09</v>
      </c>
      <c r="D8" s="99"/>
      <c r="E8" s="99">
        <v>149723.07</v>
      </c>
      <c r="F8" s="99"/>
      <c r="G8" s="100">
        <f>E8</f>
        <v>149723.07</v>
      </c>
      <c r="H8" s="98"/>
    </row>
    <row r="9" spans="1:8" ht="15.75" x14ac:dyDescent="0.25">
      <c r="A9" s="97" t="s">
        <v>178</v>
      </c>
      <c r="B9" s="98" t="s">
        <v>179</v>
      </c>
      <c r="C9" s="99">
        <v>19215.52</v>
      </c>
      <c r="D9" s="99"/>
      <c r="E9" s="99">
        <v>15995.52</v>
      </c>
      <c r="F9" s="99"/>
      <c r="G9" s="100">
        <f>E9</f>
        <v>15995.52</v>
      </c>
      <c r="H9" s="98"/>
    </row>
    <row r="10" spans="1:8" ht="15.75" x14ac:dyDescent="0.25">
      <c r="A10" s="97" t="s">
        <v>180</v>
      </c>
      <c r="B10" s="98" t="s">
        <v>181</v>
      </c>
      <c r="C10" s="99"/>
      <c r="D10" s="99">
        <v>3534652.18</v>
      </c>
      <c r="E10" s="99"/>
      <c r="F10" s="99">
        <v>3809107.08</v>
      </c>
      <c r="G10" s="100"/>
      <c r="H10" s="100">
        <f>F10</f>
        <v>3809107.08</v>
      </c>
    </row>
    <row r="11" spans="1:8" ht="15.75" x14ac:dyDescent="0.25">
      <c r="A11" s="97" t="s">
        <v>182</v>
      </c>
      <c r="B11" s="98" t="s">
        <v>183</v>
      </c>
      <c r="C11" s="99"/>
      <c r="D11" s="99">
        <v>2897145.37</v>
      </c>
      <c r="E11" s="99"/>
      <c r="F11" s="99">
        <v>3011446.64</v>
      </c>
      <c r="G11" s="100"/>
      <c r="H11" s="100">
        <f>F11</f>
        <v>3011446.64</v>
      </c>
    </row>
    <row r="12" spans="1:8" ht="15.75" x14ac:dyDescent="0.25">
      <c r="A12" s="97" t="s">
        <v>184</v>
      </c>
      <c r="B12" s="98" t="s">
        <v>185</v>
      </c>
      <c r="C12" s="99"/>
      <c r="D12" s="99"/>
      <c r="E12" s="99"/>
      <c r="F12" s="99"/>
      <c r="G12" s="100"/>
      <c r="H12" s="100"/>
    </row>
    <row r="13" spans="1:8" ht="15.75" x14ac:dyDescent="0.25">
      <c r="A13" s="97" t="s">
        <v>186</v>
      </c>
      <c r="B13" s="98" t="s">
        <v>187</v>
      </c>
      <c r="C13" s="99"/>
      <c r="D13" s="99"/>
      <c r="E13" s="99"/>
      <c r="F13" s="99"/>
      <c r="G13" s="100"/>
      <c r="H13" s="100"/>
    </row>
    <row r="14" spans="1:8" ht="15.75" x14ac:dyDescent="0.25">
      <c r="A14" s="97" t="s">
        <v>188</v>
      </c>
      <c r="B14" s="98" t="s">
        <v>189</v>
      </c>
      <c r="C14" s="99">
        <v>5079.4399999999996</v>
      </c>
      <c r="D14" s="99"/>
      <c r="E14" s="99">
        <v>4462.84</v>
      </c>
      <c r="F14" s="99"/>
      <c r="G14" s="100">
        <f>E14</f>
        <v>4462.84</v>
      </c>
      <c r="H14" s="100"/>
    </row>
    <row r="15" spans="1:8" ht="15.75" x14ac:dyDescent="0.25">
      <c r="A15" s="97" t="s">
        <v>190</v>
      </c>
      <c r="B15" s="98" t="s">
        <v>191</v>
      </c>
      <c r="C15" s="101">
        <v>25.5</v>
      </c>
      <c r="D15" s="99">
        <v>53092.18</v>
      </c>
      <c r="E15" s="101"/>
      <c r="F15" s="99">
        <v>75939.63</v>
      </c>
      <c r="G15" s="102"/>
      <c r="H15" s="100">
        <f>F15</f>
        <v>75939.63</v>
      </c>
    </row>
    <row r="16" spans="1:8" ht="15.75" x14ac:dyDescent="0.25">
      <c r="A16" s="97" t="s">
        <v>192</v>
      </c>
      <c r="B16" s="98" t="s">
        <v>193</v>
      </c>
      <c r="C16" s="101"/>
      <c r="D16" s="99"/>
      <c r="E16" s="101">
        <v>726.62</v>
      </c>
      <c r="F16" s="99"/>
      <c r="G16" s="102">
        <f>E16</f>
        <v>726.62</v>
      </c>
      <c r="H16" s="100"/>
    </row>
    <row r="17" spans="1:8" ht="15.75" x14ac:dyDescent="0.25">
      <c r="A17" s="97" t="s">
        <v>194</v>
      </c>
      <c r="B17" s="98" t="s">
        <v>195</v>
      </c>
      <c r="C17" s="99"/>
      <c r="D17" s="99"/>
      <c r="E17" s="99">
        <v>11791.45</v>
      </c>
      <c r="F17" s="99"/>
      <c r="G17" s="100"/>
      <c r="H17" s="100"/>
    </row>
    <row r="18" spans="1:8" ht="15.75" x14ac:dyDescent="0.25">
      <c r="A18" s="97" t="s">
        <v>196</v>
      </c>
      <c r="B18" s="98" t="s">
        <v>197</v>
      </c>
      <c r="C18" s="99"/>
      <c r="D18" s="99"/>
      <c r="E18" s="99"/>
      <c r="F18" s="99">
        <v>11526251.15</v>
      </c>
      <c r="G18" s="100"/>
      <c r="H18" s="100"/>
    </row>
    <row r="19" spans="1:8" ht="15.75" x14ac:dyDescent="0.25">
      <c r="A19" s="97" t="s">
        <v>198</v>
      </c>
      <c r="B19" s="98" t="s">
        <v>199</v>
      </c>
      <c r="C19" s="99"/>
      <c r="D19" s="99">
        <v>31448.11</v>
      </c>
      <c r="E19" s="99"/>
      <c r="F19" s="99">
        <v>41058.1</v>
      </c>
      <c r="G19" s="100"/>
      <c r="H19" s="100">
        <f>F19</f>
        <v>41058.1</v>
      </c>
    </row>
    <row r="20" spans="1:8" ht="15.75" x14ac:dyDescent="0.25">
      <c r="A20" s="97" t="s">
        <v>200</v>
      </c>
      <c r="B20" s="98" t="s">
        <v>201</v>
      </c>
      <c r="C20" s="99"/>
      <c r="D20" s="99">
        <v>298460.98</v>
      </c>
      <c r="E20" s="99"/>
      <c r="F20" s="99">
        <v>353776.89</v>
      </c>
      <c r="G20" s="100"/>
      <c r="H20" s="100">
        <f>F20</f>
        <v>353776.89</v>
      </c>
    </row>
    <row r="21" spans="1:8" ht="15.75" x14ac:dyDescent="0.25">
      <c r="A21" s="97" t="s">
        <v>202</v>
      </c>
      <c r="B21" s="98" t="s">
        <v>203</v>
      </c>
      <c r="C21" s="99"/>
      <c r="D21" s="99">
        <v>522510.98</v>
      </c>
      <c r="E21" s="99"/>
      <c r="F21" s="99">
        <v>604954.17000000004</v>
      </c>
      <c r="G21" s="100"/>
      <c r="H21" s="100">
        <f>F21</f>
        <v>604954.17000000004</v>
      </c>
    </row>
    <row r="22" spans="1:8" ht="15.75" x14ac:dyDescent="0.25">
      <c r="A22" s="97" t="s">
        <v>204</v>
      </c>
      <c r="B22" s="98" t="s">
        <v>205</v>
      </c>
      <c r="C22" s="99">
        <v>119444.46</v>
      </c>
      <c r="D22" s="99"/>
      <c r="E22" s="99">
        <v>106526.86</v>
      </c>
      <c r="F22" s="99"/>
      <c r="G22" s="100">
        <f>E22</f>
        <v>106526.86</v>
      </c>
      <c r="H22" s="100"/>
    </row>
    <row r="23" spans="1:8" ht="15.75" x14ac:dyDescent="0.25">
      <c r="A23" s="97" t="s">
        <v>206</v>
      </c>
      <c r="B23" s="98" t="s">
        <v>207</v>
      </c>
      <c r="C23" s="99"/>
      <c r="D23" s="99">
        <v>2327.19</v>
      </c>
      <c r="E23" s="99"/>
      <c r="F23" s="99">
        <v>2623.14</v>
      </c>
      <c r="G23" s="100"/>
      <c r="H23" s="100">
        <f>F23</f>
        <v>2623.14</v>
      </c>
    </row>
    <row r="24" spans="1:8" ht="15.75" x14ac:dyDescent="0.25">
      <c r="A24" s="97">
        <v>310</v>
      </c>
      <c r="B24" s="98" t="s">
        <v>208</v>
      </c>
      <c r="C24" s="99">
        <v>33308.58</v>
      </c>
      <c r="D24" s="99"/>
      <c r="E24" s="99">
        <v>36848.199999999997</v>
      </c>
      <c r="F24" s="99"/>
      <c r="G24" s="100">
        <f>E24</f>
        <v>36848.199999999997</v>
      </c>
      <c r="H24" s="100"/>
    </row>
    <row r="25" spans="1:8" ht="15.75" x14ac:dyDescent="0.25">
      <c r="A25" s="97">
        <v>330</v>
      </c>
      <c r="B25" s="98" t="s">
        <v>209</v>
      </c>
      <c r="C25" s="99"/>
      <c r="D25" s="99"/>
      <c r="E25" s="99"/>
      <c r="F25" s="99"/>
      <c r="G25" s="100"/>
      <c r="H25" s="100"/>
    </row>
    <row r="26" spans="1:8" ht="15.75" x14ac:dyDescent="0.25">
      <c r="A26" s="97" t="s">
        <v>210</v>
      </c>
      <c r="B26" s="98" t="s">
        <v>211</v>
      </c>
      <c r="C26" s="99"/>
      <c r="D26" s="99"/>
      <c r="E26" s="99">
        <v>283693.14</v>
      </c>
      <c r="F26" s="99"/>
      <c r="G26" s="100"/>
      <c r="H26" s="100"/>
    </row>
    <row r="27" spans="1:8" ht="15.75" x14ac:dyDescent="0.25">
      <c r="A27" s="97" t="s">
        <v>212</v>
      </c>
      <c r="B27" s="98" t="s">
        <v>213</v>
      </c>
      <c r="C27" s="99"/>
      <c r="D27" s="99"/>
      <c r="E27" s="99">
        <v>1415532.77</v>
      </c>
      <c r="F27" s="99"/>
      <c r="G27" s="100"/>
      <c r="H27" s="100"/>
    </row>
    <row r="28" spans="1:8" ht="15.75" x14ac:dyDescent="0.25">
      <c r="A28" s="97" t="s">
        <v>214</v>
      </c>
      <c r="B28" s="98" t="s">
        <v>215</v>
      </c>
      <c r="C28" s="99"/>
      <c r="D28" s="99"/>
      <c r="E28" s="99">
        <v>316693.59999999998</v>
      </c>
      <c r="F28" s="99"/>
      <c r="G28" s="100"/>
      <c r="H28" s="100"/>
    </row>
    <row r="29" spans="1:8" ht="15.75" x14ac:dyDescent="0.25">
      <c r="A29" s="97" t="s">
        <v>216</v>
      </c>
      <c r="B29" s="98" t="s">
        <v>217</v>
      </c>
      <c r="C29" s="99"/>
      <c r="D29" s="99"/>
      <c r="E29" s="99">
        <v>21329.09</v>
      </c>
      <c r="F29" s="99"/>
      <c r="G29" s="100"/>
      <c r="H29" s="100"/>
    </row>
    <row r="30" spans="1:8" ht="15.75" x14ac:dyDescent="0.25">
      <c r="A30" s="97" t="s">
        <v>218</v>
      </c>
      <c r="B30" s="98" t="s">
        <v>219</v>
      </c>
      <c r="C30" s="99"/>
      <c r="D30" s="99"/>
      <c r="E30" s="99">
        <v>8472054.9399999995</v>
      </c>
      <c r="F30" s="99"/>
      <c r="G30" s="100"/>
      <c r="H30" s="100"/>
    </row>
    <row r="31" spans="1:8" ht="15.75" x14ac:dyDescent="0.25">
      <c r="A31" s="97" t="s">
        <v>220</v>
      </c>
      <c r="B31" s="98" t="s">
        <v>221</v>
      </c>
      <c r="C31" s="99"/>
      <c r="D31" s="99"/>
      <c r="E31" s="99">
        <v>2002673.17</v>
      </c>
      <c r="F31" s="99"/>
      <c r="G31" s="100"/>
      <c r="H31" s="100"/>
    </row>
    <row r="32" spans="1:8" ht="15.75" x14ac:dyDescent="0.25">
      <c r="A32" s="97" t="s">
        <v>222</v>
      </c>
      <c r="B32" s="98" t="s">
        <v>223</v>
      </c>
      <c r="C32" s="99"/>
      <c r="D32" s="99"/>
      <c r="E32" s="99">
        <v>42061.1</v>
      </c>
      <c r="F32" s="99"/>
      <c r="G32" s="100"/>
      <c r="H32" s="100"/>
    </row>
    <row r="33" spans="1:8" ht="15.75" x14ac:dyDescent="0.25">
      <c r="A33" s="97" t="s">
        <v>224</v>
      </c>
      <c r="B33" s="98" t="s">
        <v>225</v>
      </c>
      <c r="C33" s="99"/>
      <c r="D33" s="99"/>
      <c r="E33" s="99"/>
      <c r="F33" s="99">
        <v>587428.68000000005</v>
      </c>
      <c r="G33" s="100"/>
      <c r="H33" s="100"/>
    </row>
    <row r="34" spans="1:8" ht="15.75" x14ac:dyDescent="0.25">
      <c r="A34" s="97" t="s">
        <v>226</v>
      </c>
      <c r="B34" s="98" t="s">
        <v>227</v>
      </c>
      <c r="C34" s="99"/>
      <c r="D34" s="99"/>
      <c r="E34" s="99"/>
      <c r="F34" s="99">
        <v>10684.07</v>
      </c>
      <c r="G34" s="100"/>
      <c r="H34" s="100"/>
    </row>
    <row r="35" spans="1:8" ht="15.75" x14ac:dyDescent="0.25">
      <c r="A35" s="97" t="s">
        <v>228</v>
      </c>
      <c r="B35" s="98" t="s">
        <v>229</v>
      </c>
      <c r="C35" s="99"/>
      <c r="D35" s="99"/>
      <c r="E35" s="99">
        <v>12928.6</v>
      </c>
      <c r="F35" s="99"/>
      <c r="G35" s="100"/>
      <c r="H35" s="100"/>
    </row>
    <row r="36" spans="1:8" ht="15.75" x14ac:dyDescent="0.25">
      <c r="A36" s="97" t="s">
        <v>230</v>
      </c>
      <c r="B36" s="98" t="s">
        <v>231</v>
      </c>
      <c r="C36" s="99"/>
      <c r="D36" s="99"/>
      <c r="E36" s="99"/>
      <c r="F36" s="99">
        <v>484.95</v>
      </c>
      <c r="G36" s="100"/>
      <c r="H36" s="100"/>
    </row>
    <row r="37" spans="1:8" ht="15.75" x14ac:dyDescent="0.25">
      <c r="A37" s="97" t="s">
        <v>232</v>
      </c>
      <c r="B37" s="98" t="s">
        <v>233</v>
      </c>
      <c r="C37" s="99"/>
      <c r="D37" s="99"/>
      <c r="E37" s="99"/>
      <c r="F37" s="99"/>
      <c r="G37" s="100"/>
      <c r="H37" s="100"/>
    </row>
    <row r="38" spans="1:8" ht="15.75" x14ac:dyDescent="0.25">
      <c r="A38" s="97" t="s">
        <v>234</v>
      </c>
      <c r="B38" s="98" t="s">
        <v>235</v>
      </c>
      <c r="C38" s="99"/>
      <c r="D38" s="99"/>
      <c r="E38" s="99"/>
      <c r="F38" s="99">
        <v>23927.21</v>
      </c>
      <c r="G38" s="100"/>
      <c r="H38" s="100"/>
    </row>
    <row r="39" spans="1:8" ht="15.75" x14ac:dyDescent="0.25">
      <c r="A39" s="97" t="s">
        <v>236</v>
      </c>
      <c r="B39" s="98" t="s">
        <v>223</v>
      </c>
      <c r="C39" s="99"/>
      <c r="D39" s="99"/>
      <c r="E39" s="99">
        <v>6565.09</v>
      </c>
      <c r="F39" s="99"/>
      <c r="G39" s="100"/>
      <c r="H39" s="100"/>
    </row>
    <row r="40" spans="1:8" ht="15.75" x14ac:dyDescent="0.25">
      <c r="A40" s="97" t="s">
        <v>237</v>
      </c>
      <c r="B40" s="98" t="s">
        <v>238</v>
      </c>
      <c r="C40" s="99"/>
      <c r="D40" s="99">
        <v>18301479.09</v>
      </c>
      <c r="E40" s="99"/>
      <c r="F40" s="101">
        <v>7983292.79</v>
      </c>
      <c r="G40" s="100"/>
      <c r="H40" s="100">
        <v>19484334.489999998</v>
      </c>
    </row>
    <row r="41" spans="1:8" ht="15.75" x14ac:dyDescent="0.25">
      <c r="A41" s="97" t="s">
        <v>239</v>
      </c>
      <c r="B41" s="98" t="s">
        <v>240</v>
      </c>
      <c r="C41" s="99"/>
      <c r="D41" s="99"/>
      <c r="E41" s="99">
        <v>13418</v>
      </c>
      <c r="F41" s="99"/>
      <c r="G41" s="100"/>
      <c r="H41" s="100"/>
    </row>
    <row r="42" spans="1:8" ht="15.75" x14ac:dyDescent="0.25">
      <c r="A42" s="97" t="s">
        <v>241</v>
      </c>
      <c r="B42" s="98" t="s">
        <v>242</v>
      </c>
      <c r="C42" s="99"/>
      <c r="D42" s="99">
        <v>124523.9</v>
      </c>
      <c r="E42" s="99"/>
      <c r="F42" s="99">
        <v>110989.7</v>
      </c>
      <c r="G42" s="100"/>
      <c r="H42" s="100">
        <f>F42</f>
        <v>110989.7</v>
      </c>
    </row>
    <row r="43" spans="1:8" ht="15.75" x14ac:dyDescent="0.25">
      <c r="A43" s="97" t="s">
        <v>243</v>
      </c>
      <c r="B43" s="98" t="s">
        <v>244</v>
      </c>
      <c r="C43" s="101">
        <v>10344532.9</v>
      </c>
      <c r="D43" s="99"/>
      <c r="E43" s="99"/>
      <c r="F43" s="99"/>
      <c r="G43" s="100">
        <v>11951006.59</v>
      </c>
      <c r="H43" s="100"/>
    </row>
    <row r="44" spans="1:8" ht="15.75" x14ac:dyDescent="0.25">
      <c r="A44" s="97"/>
      <c r="B44" s="98"/>
      <c r="C44" s="100">
        <f t="shared" ref="C44:H44" si="0">SUM(C6:C43)</f>
        <v>25765639.98</v>
      </c>
      <c r="D44" s="100">
        <f t="shared" si="0"/>
        <v>25765639.98</v>
      </c>
      <c r="E44" s="100">
        <f t="shared" si="0"/>
        <v>28141964.200000007</v>
      </c>
      <c r="F44" s="100">
        <f t="shared" si="0"/>
        <v>28141964.200000003</v>
      </c>
      <c r="G44" s="100">
        <f t="shared" si="0"/>
        <v>27494229.839999996</v>
      </c>
      <c r="H44" s="100">
        <f t="shared" si="0"/>
        <v>27494229.839999996</v>
      </c>
    </row>
    <row r="45" spans="1:8" x14ac:dyDescent="0.25">
      <c r="B45" s="103"/>
      <c r="C45" s="103"/>
      <c r="D45" s="103"/>
      <c r="E45" s="104"/>
      <c r="F45" s="105"/>
      <c r="G45" s="103"/>
      <c r="H45" s="105"/>
    </row>
    <row r="46" spans="1:8" x14ac:dyDescent="0.25">
      <c r="B46" t="s">
        <v>245</v>
      </c>
      <c r="D46" s="106" t="s">
        <v>246</v>
      </c>
      <c r="E46" s="107"/>
      <c r="G46" s="107" t="s">
        <v>247</v>
      </c>
      <c r="H46" s="107"/>
    </row>
    <row r="47" spans="1:8" x14ac:dyDescent="0.25">
      <c r="B47" s="108" t="s">
        <v>248</v>
      </c>
      <c r="D47" s="109" t="s">
        <v>249</v>
      </c>
      <c r="E47" s="107"/>
      <c r="G47" s="107" t="s">
        <v>250</v>
      </c>
      <c r="H47" s="107"/>
    </row>
    <row r="49" spans="3:8" x14ac:dyDescent="0.25">
      <c r="C49" s="110"/>
      <c r="F49" s="110"/>
      <c r="G49" s="110"/>
    </row>
    <row r="50" spans="3:8" x14ac:dyDescent="0.25">
      <c r="C50" s="110"/>
      <c r="E50" s="110"/>
      <c r="F50" s="110"/>
      <c r="G50" s="110"/>
    </row>
    <row r="51" spans="3:8" x14ac:dyDescent="0.25">
      <c r="E51" s="110"/>
      <c r="F51" s="110"/>
      <c r="G51" s="110"/>
      <c r="H51" s="110"/>
    </row>
    <row r="52" spans="3:8" x14ac:dyDescent="0.25">
      <c r="E52" s="110"/>
      <c r="F52" s="110"/>
    </row>
  </sheetData>
  <mergeCells count="15">
    <mergeCell ref="D47:E47"/>
    <mergeCell ref="G47:H47"/>
    <mergeCell ref="A4:A5"/>
    <mergeCell ref="B4:B5"/>
    <mergeCell ref="C4:D4"/>
    <mergeCell ref="E4:F4"/>
    <mergeCell ref="G4:H4"/>
    <mergeCell ref="D46:E46"/>
    <mergeCell ref="G46:H46"/>
    <mergeCell ref="A1:B1"/>
    <mergeCell ref="C1:F2"/>
    <mergeCell ref="G1:H2"/>
    <mergeCell ref="A2:B2"/>
    <mergeCell ref="A3:F3"/>
    <mergeCell ref="G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CB323-AF42-4A95-A03F-C50471117D79}">
  <dimension ref="A1:G120"/>
  <sheetViews>
    <sheetView topLeftCell="A106" workbookViewId="0">
      <selection activeCell="G114" sqref="G114"/>
    </sheetView>
  </sheetViews>
  <sheetFormatPr defaultRowHeight="15" x14ac:dyDescent="0.25"/>
  <cols>
    <col min="1" max="1" width="4.42578125" bestFit="1" customWidth="1"/>
    <col min="2" max="2" width="70.7109375" bestFit="1" customWidth="1"/>
    <col min="3" max="3" width="10.85546875" bestFit="1" customWidth="1"/>
    <col min="6" max="6" width="10.85546875" bestFit="1" customWidth="1"/>
  </cols>
  <sheetData>
    <row r="1" spans="1:2" x14ac:dyDescent="0.25">
      <c r="A1" s="111"/>
    </row>
    <row r="2" spans="1:2" x14ac:dyDescent="0.25">
      <c r="A2" s="112" t="s">
        <v>251</v>
      </c>
      <c r="B2" s="112"/>
    </row>
    <row r="3" spans="1:2" x14ac:dyDescent="0.25">
      <c r="A3" s="111"/>
    </row>
    <row r="4" spans="1:2" ht="127.5" x14ac:dyDescent="0.25">
      <c r="A4" s="113" t="s">
        <v>252</v>
      </c>
      <c r="B4" s="114" t="s">
        <v>253</v>
      </c>
    </row>
    <row r="5" spans="1:2" ht="15.75" x14ac:dyDescent="0.25">
      <c r="A5" s="115" t="s">
        <v>254</v>
      </c>
      <c r="B5" s="116"/>
    </row>
    <row r="6" spans="1:2" ht="25.5" x14ac:dyDescent="0.25">
      <c r="A6" s="115" t="s">
        <v>255</v>
      </c>
      <c r="B6" s="117" t="s">
        <v>256</v>
      </c>
    </row>
    <row r="7" spans="1:2" ht="78.75" x14ac:dyDescent="0.25">
      <c r="A7" s="118"/>
      <c r="B7" s="119" t="s">
        <v>257</v>
      </c>
    </row>
    <row r="8" spans="1:2" ht="25.5" x14ac:dyDescent="0.25">
      <c r="A8" s="115" t="s">
        <v>258</v>
      </c>
      <c r="B8" s="117" t="s">
        <v>259</v>
      </c>
    </row>
    <row r="9" spans="1:2" ht="15.75" x14ac:dyDescent="0.25">
      <c r="A9" s="118"/>
      <c r="B9" s="119" t="s">
        <v>260</v>
      </c>
    </row>
    <row r="10" spans="1:2" ht="25.5" x14ac:dyDescent="0.25">
      <c r="A10" s="115" t="s">
        <v>261</v>
      </c>
      <c r="B10" s="117" t="s">
        <v>262</v>
      </c>
    </row>
    <row r="11" spans="1:2" ht="78.75" x14ac:dyDescent="0.25">
      <c r="A11" s="118"/>
      <c r="B11" s="119" t="s">
        <v>263</v>
      </c>
    </row>
    <row r="12" spans="1:2" ht="76.5" x14ac:dyDescent="0.25">
      <c r="A12" s="115" t="s">
        <v>264</v>
      </c>
      <c r="B12" s="117" t="s">
        <v>265</v>
      </c>
    </row>
    <row r="13" spans="1:2" ht="15.75" x14ac:dyDescent="0.25">
      <c r="A13" s="118"/>
      <c r="B13" s="120" t="s">
        <v>266</v>
      </c>
    </row>
    <row r="14" spans="1:2" ht="63.75" x14ac:dyDescent="0.25">
      <c r="A14" s="115" t="s">
        <v>267</v>
      </c>
      <c r="B14" s="117" t="s">
        <v>268</v>
      </c>
    </row>
    <row r="15" spans="1:2" ht="76.5" x14ac:dyDescent="0.25">
      <c r="A15" s="121"/>
      <c r="B15" s="122" t="s">
        <v>269</v>
      </c>
    </row>
    <row r="16" spans="1:2" ht="102" x14ac:dyDescent="0.25">
      <c r="A16" s="115" t="s">
        <v>270</v>
      </c>
      <c r="B16" s="117" t="s">
        <v>271</v>
      </c>
    </row>
    <row r="17" spans="1:2" ht="362.25" x14ac:dyDescent="0.25">
      <c r="A17" s="118"/>
      <c r="B17" s="123" t="s">
        <v>272</v>
      </c>
    </row>
    <row r="18" spans="1:2" ht="178.5" x14ac:dyDescent="0.25">
      <c r="A18" s="115" t="s">
        <v>273</v>
      </c>
      <c r="B18" s="117" t="s">
        <v>274</v>
      </c>
    </row>
    <row r="19" spans="1:2" ht="409.5" x14ac:dyDescent="0.25">
      <c r="A19" s="118"/>
      <c r="B19" s="116" t="s">
        <v>275</v>
      </c>
    </row>
    <row r="20" spans="1:2" ht="25.5" x14ac:dyDescent="0.25">
      <c r="A20" s="115" t="s">
        <v>276</v>
      </c>
      <c r="B20" s="117" t="s">
        <v>277</v>
      </c>
    </row>
    <row r="21" spans="1:2" ht="15.75" x14ac:dyDescent="0.25">
      <c r="A21" s="118"/>
      <c r="B21" s="116"/>
    </row>
    <row r="22" spans="1:2" ht="127.5" x14ac:dyDescent="0.25">
      <c r="A22" s="113" t="s">
        <v>278</v>
      </c>
      <c r="B22" s="114" t="s">
        <v>279</v>
      </c>
    </row>
    <row r="23" spans="1:2" ht="15.75" x14ac:dyDescent="0.25">
      <c r="A23" s="115" t="s">
        <v>254</v>
      </c>
      <c r="B23" s="116"/>
    </row>
    <row r="24" spans="1:2" ht="409.5" x14ac:dyDescent="0.25">
      <c r="A24" s="124" t="s">
        <v>280</v>
      </c>
      <c r="B24" s="125" t="s">
        <v>281</v>
      </c>
    </row>
    <row r="25" spans="1:2" ht="153" x14ac:dyDescent="0.25">
      <c r="A25" s="124"/>
      <c r="B25" s="125" t="s">
        <v>282</v>
      </c>
    </row>
    <row r="26" spans="1:2" ht="75" x14ac:dyDescent="0.25">
      <c r="A26" s="115"/>
      <c r="B26" s="126" t="s">
        <v>283</v>
      </c>
    </row>
    <row r="27" spans="1:2" ht="178.5" x14ac:dyDescent="0.25">
      <c r="A27" s="115" t="s">
        <v>284</v>
      </c>
      <c r="B27" s="117" t="s">
        <v>285</v>
      </c>
    </row>
    <row r="28" spans="1:2" ht="15.75" x14ac:dyDescent="0.25">
      <c r="A28" s="118"/>
      <c r="B28" s="127" t="s">
        <v>286</v>
      </c>
    </row>
    <row r="29" spans="1:2" ht="318.75" x14ac:dyDescent="0.25">
      <c r="A29" s="115" t="s">
        <v>287</v>
      </c>
      <c r="B29" s="117" t="s">
        <v>288</v>
      </c>
    </row>
    <row r="30" spans="1:2" ht="15.75" x14ac:dyDescent="0.25">
      <c r="A30" s="118"/>
      <c r="B30" s="127" t="s">
        <v>286</v>
      </c>
    </row>
    <row r="31" spans="1:2" ht="63.75" x14ac:dyDescent="0.25">
      <c r="A31" s="115" t="s">
        <v>289</v>
      </c>
      <c r="B31" s="117" t="s">
        <v>290</v>
      </c>
    </row>
    <row r="32" spans="1:2" ht="15.75" x14ac:dyDescent="0.25">
      <c r="A32" s="118"/>
      <c r="B32" s="127" t="s">
        <v>286</v>
      </c>
    </row>
    <row r="33" spans="1:2" ht="267.75" x14ac:dyDescent="0.25">
      <c r="A33" s="115" t="s">
        <v>291</v>
      </c>
      <c r="B33" s="117" t="s">
        <v>292</v>
      </c>
    </row>
    <row r="34" spans="1:2" ht="15.75" x14ac:dyDescent="0.25">
      <c r="A34" s="128"/>
      <c r="B34" s="127" t="s">
        <v>286</v>
      </c>
    </row>
    <row r="35" spans="1:2" ht="178.5" x14ac:dyDescent="0.25">
      <c r="A35" s="115" t="s">
        <v>293</v>
      </c>
      <c r="B35" s="117" t="s">
        <v>294</v>
      </c>
    </row>
    <row r="36" spans="1:2" ht="15.75" x14ac:dyDescent="0.25">
      <c r="A36" s="118"/>
      <c r="B36" s="127" t="s">
        <v>286</v>
      </c>
    </row>
    <row r="37" spans="1:2" ht="409.5" x14ac:dyDescent="0.25">
      <c r="A37" s="115" t="s">
        <v>295</v>
      </c>
      <c r="B37" s="125" t="s">
        <v>296</v>
      </c>
    </row>
    <row r="38" spans="1:2" ht="60" x14ac:dyDescent="0.25">
      <c r="A38" s="129"/>
      <c r="B38" s="126" t="s">
        <v>297</v>
      </c>
    </row>
    <row r="39" spans="1:2" ht="242.25" x14ac:dyDescent="0.25">
      <c r="A39" s="115" t="s">
        <v>298</v>
      </c>
      <c r="B39" s="117" t="s">
        <v>299</v>
      </c>
    </row>
    <row r="40" spans="1:2" ht="15.75" x14ac:dyDescent="0.25">
      <c r="A40" s="118"/>
      <c r="B40" s="127" t="s">
        <v>286</v>
      </c>
    </row>
    <row r="41" spans="1:2" ht="267.75" x14ac:dyDescent="0.25">
      <c r="A41" s="115" t="s">
        <v>300</v>
      </c>
      <c r="B41" s="125" t="s">
        <v>301</v>
      </c>
    </row>
    <row r="42" spans="1:2" ht="38.25" x14ac:dyDescent="0.25">
      <c r="A42" s="115" t="s">
        <v>302</v>
      </c>
      <c r="B42" s="117" t="s">
        <v>303</v>
      </c>
    </row>
    <row r="43" spans="1:2" ht="15.75" x14ac:dyDescent="0.25">
      <c r="A43" s="118"/>
      <c r="B43" s="127" t="s">
        <v>286</v>
      </c>
    </row>
    <row r="44" spans="1:2" ht="25.5" x14ac:dyDescent="0.25">
      <c r="A44" s="115" t="s">
        <v>304</v>
      </c>
      <c r="B44" s="117" t="s">
        <v>305</v>
      </c>
    </row>
    <row r="45" spans="1:2" ht="15.75" x14ac:dyDescent="0.25">
      <c r="A45" s="118"/>
      <c r="B45" s="127" t="s">
        <v>286</v>
      </c>
    </row>
    <row r="46" spans="1:2" ht="25.5" x14ac:dyDescent="0.25">
      <c r="A46" s="115" t="s">
        <v>306</v>
      </c>
      <c r="B46" s="117" t="s">
        <v>307</v>
      </c>
    </row>
    <row r="47" spans="1:2" ht="15.75" x14ac:dyDescent="0.25">
      <c r="A47" s="118"/>
      <c r="B47" s="127" t="s">
        <v>286</v>
      </c>
    </row>
    <row r="48" spans="1:2" ht="409.5" x14ac:dyDescent="0.25">
      <c r="A48" s="115" t="s">
        <v>308</v>
      </c>
      <c r="B48" s="125" t="s">
        <v>309</v>
      </c>
    </row>
    <row r="49" spans="1:2" ht="15.75" x14ac:dyDescent="0.25">
      <c r="A49" s="118"/>
      <c r="B49" s="127" t="s">
        <v>286</v>
      </c>
    </row>
    <row r="50" spans="1:2" ht="204" x14ac:dyDescent="0.25">
      <c r="A50" s="115" t="s">
        <v>310</v>
      </c>
      <c r="B50" s="117" t="s">
        <v>311</v>
      </c>
    </row>
    <row r="51" spans="1:2" ht="15.75" x14ac:dyDescent="0.25">
      <c r="A51" s="118"/>
      <c r="B51" s="127" t="s">
        <v>286</v>
      </c>
    </row>
    <row r="52" spans="1:2" ht="409.5" x14ac:dyDescent="0.25">
      <c r="A52" s="115" t="s">
        <v>312</v>
      </c>
      <c r="B52" s="125" t="s">
        <v>313</v>
      </c>
    </row>
    <row r="53" spans="1:2" ht="15.75" x14ac:dyDescent="0.25">
      <c r="A53" s="118"/>
      <c r="B53" s="127" t="s">
        <v>286</v>
      </c>
    </row>
    <row r="54" spans="1:2" ht="395.25" x14ac:dyDescent="0.25">
      <c r="A54" s="115" t="s">
        <v>314</v>
      </c>
      <c r="B54" s="125" t="s">
        <v>315</v>
      </c>
    </row>
    <row r="55" spans="1:2" ht="38.25" x14ac:dyDescent="0.25">
      <c r="A55" s="130"/>
      <c r="B55" s="131" t="s">
        <v>316</v>
      </c>
    </row>
    <row r="56" spans="1:2" ht="38.25" x14ac:dyDescent="0.25">
      <c r="A56" s="128"/>
      <c r="B56" s="132" t="s">
        <v>317</v>
      </c>
    </row>
    <row r="57" spans="1:2" ht="127.5" x14ac:dyDescent="0.25">
      <c r="A57" s="115" t="s">
        <v>318</v>
      </c>
      <c r="B57" s="117" t="s">
        <v>319</v>
      </c>
    </row>
    <row r="58" spans="1:2" ht="15.75" x14ac:dyDescent="0.25">
      <c r="A58" s="128"/>
      <c r="B58" s="127" t="s">
        <v>286</v>
      </c>
    </row>
    <row r="59" spans="1:2" ht="127.5" x14ac:dyDescent="0.25">
      <c r="A59" s="115" t="s">
        <v>320</v>
      </c>
      <c r="B59" s="117" t="s">
        <v>321</v>
      </c>
    </row>
    <row r="60" spans="1:2" ht="75" x14ac:dyDescent="0.25">
      <c r="A60" s="128"/>
      <c r="B60" s="126" t="s">
        <v>322</v>
      </c>
    </row>
    <row r="61" spans="1:2" ht="25.5" x14ac:dyDescent="0.25">
      <c r="A61" s="115" t="s">
        <v>323</v>
      </c>
      <c r="B61" s="117" t="s">
        <v>277</v>
      </c>
    </row>
    <row r="62" spans="1:2" ht="15.75" x14ac:dyDescent="0.25">
      <c r="A62" s="118"/>
      <c r="B62" s="127"/>
    </row>
    <row r="63" spans="1:2" ht="15.75" x14ac:dyDescent="0.25">
      <c r="A63" s="115" t="s">
        <v>267</v>
      </c>
      <c r="B63" s="116"/>
    </row>
    <row r="64" spans="1:2" ht="76.5" x14ac:dyDescent="0.25">
      <c r="A64" s="115" t="s">
        <v>324</v>
      </c>
      <c r="B64" s="117" t="s">
        <v>325</v>
      </c>
    </row>
    <row r="65" spans="1:2" ht="15.75" x14ac:dyDescent="0.25">
      <c r="A65" s="118"/>
      <c r="B65" s="127" t="s">
        <v>286</v>
      </c>
    </row>
    <row r="66" spans="1:2" ht="306" x14ac:dyDescent="0.25">
      <c r="A66" s="115" t="s">
        <v>326</v>
      </c>
      <c r="B66" s="117" t="s">
        <v>327</v>
      </c>
    </row>
    <row r="67" spans="1:2" x14ac:dyDescent="0.25">
      <c r="A67" s="130"/>
      <c r="B67" s="133" t="s">
        <v>286</v>
      </c>
    </row>
    <row r="68" spans="1:2" ht="191.25" x14ac:dyDescent="0.25">
      <c r="A68" s="115" t="s">
        <v>328</v>
      </c>
      <c r="B68" s="117" t="s">
        <v>329</v>
      </c>
    </row>
    <row r="69" spans="1:2" ht="15.75" x14ac:dyDescent="0.25">
      <c r="A69" s="128"/>
      <c r="B69" s="127" t="s">
        <v>286</v>
      </c>
    </row>
    <row r="70" spans="1:2" ht="331.5" x14ac:dyDescent="0.25">
      <c r="A70" s="115" t="s">
        <v>330</v>
      </c>
      <c r="B70" s="125" t="s">
        <v>331</v>
      </c>
    </row>
    <row r="71" spans="1:2" ht="15.75" x14ac:dyDescent="0.25">
      <c r="A71" s="118"/>
      <c r="B71" s="127" t="s">
        <v>286</v>
      </c>
    </row>
    <row r="72" spans="1:2" ht="25.5" x14ac:dyDescent="0.25">
      <c r="A72" s="115" t="s">
        <v>332</v>
      </c>
      <c r="B72" s="117" t="s">
        <v>277</v>
      </c>
    </row>
    <row r="73" spans="1:2" ht="15.75" x14ac:dyDescent="0.25">
      <c r="A73" s="118"/>
      <c r="B73" s="127"/>
    </row>
    <row r="74" spans="1:2" ht="255" x14ac:dyDescent="0.25">
      <c r="A74" s="115" t="s">
        <v>270</v>
      </c>
      <c r="B74" s="117" t="s">
        <v>333</v>
      </c>
    </row>
    <row r="75" spans="1:2" ht="375" x14ac:dyDescent="0.25">
      <c r="A75" s="118"/>
      <c r="B75" s="134" t="s">
        <v>334</v>
      </c>
    </row>
    <row r="76" spans="1:2" ht="15.75" x14ac:dyDescent="0.25">
      <c r="A76" s="135"/>
      <c r="B76" s="136"/>
    </row>
    <row r="77" spans="1:2" x14ac:dyDescent="0.25">
      <c r="A77" s="111"/>
      <c r="B77" s="136"/>
    </row>
    <row r="78" spans="1:2" x14ac:dyDescent="0.25">
      <c r="A78" s="137"/>
      <c r="B78" s="138"/>
    </row>
    <row r="79" spans="1:2" x14ac:dyDescent="0.25">
      <c r="A79" s="137"/>
      <c r="B79" s="138"/>
    </row>
    <row r="80" spans="1:2" x14ac:dyDescent="0.25">
      <c r="A80" s="137"/>
      <c r="B80" s="139" t="s">
        <v>335</v>
      </c>
    </row>
    <row r="81" spans="1:6" x14ac:dyDescent="0.25">
      <c r="A81" s="111"/>
      <c r="B81" t="s">
        <v>336</v>
      </c>
    </row>
    <row r="82" spans="1:6" x14ac:dyDescent="0.25">
      <c r="A82" s="111"/>
      <c r="B82" s="140" t="s">
        <v>337</v>
      </c>
    </row>
    <row r="86" spans="1:6" ht="36" x14ac:dyDescent="0.25">
      <c r="A86" s="141" t="s">
        <v>338</v>
      </c>
      <c r="B86" s="142" t="s">
        <v>339</v>
      </c>
      <c r="C86" s="142"/>
      <c r="D86" s="142"/>
      <c r="E86" s="142"/>
      <c r="F86" s="142"/>
    </row>
    <row r="87" spans="1:6" x14ac:dyDescent="0.25">
      <c r="A87" s="143" t="s">
        <v>340</v>
      </c>
      <c r="B87" s="143" t="s">
        <v>341</v>
      </c>
      <c r="C87" s="143" t="s">
        <v>342</v>
      </c>
      <c r="D87" s="143" t="s">
        <v>343</v>
      </c>
      <c r="E87" s="143" t="s">
        <v>344</v>
      </c>
      <c r="F87" s="143" t="s">
        <v>345</v>
      </c>
    </row>
    <row r="88" spans="1:6" x14ac:dyDescent="0.25">
      <c r="A88" s="144" t="s">
        <v>172</v>
      </c>
      <c r="B88" s="145" t="s">
        <v>173</v>
      </c>
      <c r="C88" s="146">
        <v>12366103.73</v>
      </c>
      <c r="D88" s="146">
        <v>26346.6</v>
      </c>
      <c r="E88" s="146">
        <v>9238.24</v>
      </c>
      <c r="F88" s="146">
        <f>C88+D88-E88</f>
        <v>12383212.09</v>
      </c>
    </row>
    <row r="89" spans="1:6" x14ac:dyDescent="0.25">
      <c r="A89" s="144" t="s">
        <v>174</v>
      </c>
      <c r="B89" s="145" t="s">
        <v>175</v>
      </c>
      <c r="C89" s="146">
        <v>2729095.76</v>
      </c>
      <c r="D89" s="146">
        <v>195803.88</v>
      </c>
      <c r="E89" s="146">
        <v>79171.59</v>
      </c>
      <c r="F89" s="146">
        <f t="shared" ref="F89:F95" si="0">C89+D89-E89</f>
        <v>2845728.05</v>
      </c>
    </row>
    <row r="90" spans="1:6" x14ac:dyDescent="0.25">
      <c r="A90" s="144" t="s">
        <v>176</v>
      </c>
      <c r="B90" s="145" t="s">
        <v>177</v>
      </c>
      <c r="C90" s="146">
        <v>148834.09</v>
      </c>
      <c r="D90" s="146">
        <v>888.98</v>
      </c>
      <c r="E90" s="146"/>
      <c r="F90" s="146">
        <f t="shared" si="0"/>
        <v>149723.07</v>
      </c>
    </row>
    <row r="91" spans="1:6" x14ac:dyDescent="0.25">
      <c r="A91" s="144" t="s">
        <v>346</v>
      </c>
      <c r="B91" s="145" t="s">
        <v>347</v>
      </c>
      <c r="C91" s="146"/>
      <c r="D91" s="146"/>
      <c r="E91" s="146"/>
      <c r="F91" s="146">
        <f t="shared" si="0"/>
        <v>0</v>
      </c>
    </row>
    <row r="92" spans="1:6" x14ac:dyDescent="0.25">
      <c r="A92" s="144" t="s">
        <v>178</v>
      </c>
      <c r="B92" s="145" t="s">
        <v>179</v>
      </c>
      <c r="C92" s="146">
        <v>19215.52</v>
      </c>
      <c r="D92" s="146"/>
      <c r="E92" s="146">
        <v>3220</v>
      </c>
      <c r="F92" s="146">
        <f t="shared" si="0"/>
        <v>15995.52</v>
      </c>
    </row>
    <row r="93" spans="1:6" x14ac:dyDescent="0.25">
      <c r="A93" s="144" t="s">
        <v>184</v>
      </c>
      <c r="B93" s="145" t="s">
        <v>348</v>
      </c>
      <c r="C93" s="146"/>
      <c r="D93" s="146"/>
      <c r="E93" s="146"/>
      <c r="F93" s="146">
        <f t="shared" si="0"/>
        <v>0</v>
      </c>
    </row>
    <row r="94" spans="1:6" ht="24" x14ac:dyDescent="0.25">
      <c r="A94" s="144" t="s">
        <v>180</v>
      </c>
      <c r="B94" s="147" t="s">
        <v>349</v>
      </c>
      <c r="C94" s="146">
        <v>3534652.18</v>
      </c>
      <c r="D94" s="146">
        <v>283693.14</v>
      </c>
      <c r="E94" s="146">
        <v>9238.24</v>
      </c>
      <c r="F94" s="146">
        <f t="shared" si="0"/>
        <v>3809107.08</v>
      </c>
    </row>
    <row r="95" spans="1:6" x14ac:dyDescent="0.25">
      <c r="A95" s="144" t="s">
        <v>182</v>
      </c>
      <c r="B95" s="147" t="s">
        <v>350</v>
      </c>
      <c r="C95" s="146">
        <v>2897145.37</v>
      </c>
      <c r="D95" s="146">
        <v>196692.86</v>
      </c>
      <c r="E95" s="146">
        <v>82391.59</v>
      </c>
      <c r="F95" s="146">
        <f t="shared" si="0"/>
        <v>3011446.64</v>
      </c>
    </row>
    <row r="98" spans="1:7" ht="36" x14ac:dyDescent="0.25">
      <c r="A98" s="141" t="s">
        <v>363</v>
      </c>
      <c r="B98" s="142" t="s">
        <v>364</v>
      </c>
      <c r="C98" s="142"/>
      <c r="D98" s="142"/>
      <c r="E98" s="142"/>
      <c r="F98" s="142"/>
      <c r="G98" s="142"/>
    </row>
    <row r="99" spans="1:7" x14ac:dyDescent="0.25">
      <c r="A99" s="157" t="s">
        <v>353</v>
      </c>
      <c r="B99" s="158" t="s">
        <v>365</v>
      </c>
      <c r="C99" s="159" t="s">
        <v>366</v>
      </c>
      <c r="D99" s="160" t="s">
        <v>367</v>
      </c>
      <c r="E99" s="160"/>
      <c r="F99" s="160"/>
      <c r="G99" s="159" t="s">
        <v>368</v>
      </c>
    </row>
    <row r="100" spans="1:7" x14ac:dyDescent="0.25">
      <c r="A100" s="157"/>
      <c r="B100" s="158"/>
      <c r="C100" s="159"/>
      <c r="D100" s="161" t="s">
        <v>343</v>
      </c>
      <c r="E100" s="161" t="s">
        <v>369</v>
      </c>
      <c r="F100" s="161" t="s">
        <v>370</v>
      </c>
      <c r="G100" s="159"/>
    </row>
    <row r="101" spans="1:7" x14ac:dyDescent="0.25">
      <c r="A101" s="144">
        <v>1</v>
      </c>
      <c r="B101" s="145" t="s">
        <v>371</v>
      </c>
      <c r="C101" s="146">
        <f>SUM(C102+C103)</f>
        <v>0</v>
      </c>
      <c r="D101" s="146">
        <f t="shared" ref="D101:G101" si="1">SUM(D102+D103)</f>
        <v>0</v>
      </c>
      <c r="E101" s="146">
        <f t="shared" si="1"/>
        <v>0</v>
      </c>
      <c r="F101" s="146">
        <f t="shared" si="1"/>
        <v>0</v>
      </c>
      <c r="G101" s="146">
        <f t="shared" si="1"/>
        <v>0</v>
      </c>
    </row>
    <row r="102" spans="1:7" x14ac:dyDescent="0.25">
      <c r="A102" s="144" t="s">
        <v>255</v>
      </c>
      <c r="B102" s="145" t="s">
        <v>372</v>
      </c>
      <c r="C102" s="146">
        <v>0</v>
      </c>
      <c r="D102" s="146">
        <v>0</v>
      </c>
      <c r="E102" s="146">
        <v>0</v>
      </c>
      <c r="F102" s="146">
        <v>0</v>
      </c>
      <c r="G102" s="146">
        <f>SUM(C102+D102-E102-F102)</f>
        <v>0</v>
      </c>
    </row>
    <row r="103" spans="1:7" x14ac:dyDescent="0.25">
      <c r="A103" s="144" t="s">
        <v>258</v>
      </c>
      <c r="B103" s="145" t="s">
        <v>373</v>
      </c>
      <c r="C103" s="146">
        <f>SUM(C104:C107)</f>
        <v>0</v>
      </c>
      <c r="D103" s="146">
        <f t="shared" ref="D103:G103" si="2">SUM(D104:D107)</f>
        <v>0</v>
      </c>
      <c r="E103" s="146">
        <f t="shared" si="2"/>
        <v>0</v>
      </c>
      <c r="F103" s="146">
        <f t="shared" si="2"/>
        <v>0</v>
      </c>
      <c r="G103" s="146">
        <f t="shared" si="2"/>
        <v>0</v>
      </c>
    </row>
    <row r="104" spans="1:7" x14ac:dyDescent="0.25">
      <c r="A104" s="144" t="s">
        <v>374</v>
      </c>
      <c r="B104" s="145" t="s">
        <v>375</v>
      </c>
      <c r="C104" s="146">
        <v>0</v>
      </c>
      <c r="D104" s="146">
        <v>0</v>
      </c>
      <c r="E104" s="146">
        <v>0</v>
      </c>
      <c r="F104" s="146">
        <v>0</v>
      </c>
      <c r="G104" s="146">
        <f>SUM(C104+D104-E104-F104)</f>
        <v>0</v>
      </c>
    </row>
    <row r="105" spans="1:7" x14ac:dyDescent="0.25">
      <c r="A105" s="144" t="s">
        <v>376</v>
      </c>
      <c r="B105" s="145" t="s">
        <v>377</v>
      </c>
      <c r="C105" s="146">
        <v>0</v>
      </c>
      <c r="D105" s="146">
        <v>0</v>
      </c>
      <c r="E105" s="146">
        <v>0</v>
      </c>
      <c r="F105" s="146">
        <v>0</v>
      </c>
      <c r="G105" s="146">
        <f t="shared" ref="G105:G108" si="3">SUM(C105+D105-E105-F105)</f>
        <v>0</v>
      </c>
    </row>
    <row r="106" spans="1:7" x14ac:dyDescent="0.25">
      <c r="A106" s="144" t="s">
        <v>378</v>
      </c>
      <c r="B106" s="145" t="s">
        <v>379</v>
      </c>
      <c r="C106" s="146">
        <v>0</v>
      </c>
      <c r="D106" s="146">
        <v>0</v>
      </c>
      <c r="E106" s="146">
        <v>0</v>
      </c>
      <c r="F106" s="146">
        <v>0</v>
      </c>
      <c r="G106" s="146">
        <f t="shared" si="3"/>
        <v>0</v>
      </c>
    </row>
    <row r="107" spans="1:7" x14ac:dyDescent="0.25">
      <c r="A107" s="144" t="s">
        <v>380</v>
      </c>
      <c r="B107" s="145" t="s">
        <v>381</v>
      </c>
      <c r="C107" s="146">
        <v>0</v>
      </c>
      <c r="D107" s="146">
        <v>0</v>
      </c>
      <c r="E107" s="146">
        <v>0</v>
      </c>
      <c r="F107" s="146">
        <v>0</v>
      </c>
      <c r="G107" s="146">
        <f t="shared" si="3"/>
        <v>0</v>
      </c>
    </row>
    <row r="108" spans="1:7" ht="24" x14ac:dyDescent="0.25">
      <c r="A108" s="144" t="s">
        <v>382</v>
      </c>
      <c r="B108" s="147" t="s">
        <v>362</v>
      </c>
      <c r="C108" s="146">
        <v>0</v>
      </c>
      <c r="D108" s="146">
        <v>0</v>
      </c>
      <c r="E108" s="146">
        <v>0</v>
      </c>
      <c r="F108" s="146">
        <v>0</v>
      </c>
      <c r="G108" s="146">
        <f t="shared" si="3"/>
        <v>0</v>
      </c>
    </row>
    <row r="109" spans="1:7" x14ac:dyDescent="0.25">
      <c r="A109" s="162" t="s">
        <v>361</v>
      </c>
      <c r="B109" s="162"/>
      <c r="C109" s="163">
        <f>SUM(C101+C108)</f>
        <v>0</v>
      </c>
      <c r="D109" s="163">
        <f t="shared" ref="D109:G109" si="4">SUM(D101+D108)</f>
        <v>0</v>
      </c>
      <c r="E109" s="163">
        <f t="shared" si="4"/>
        <v>0</v>
      </c>
      <c r="F109" s="163">
        <f t="shared" si="4"/>
        <v>0</v>
      </c>
      <c r="G109" s="163">
        <f t="shared" si="4"/>
        <v>0</v>
      </c>
    </row>
    <row r="112" spans="1:7" ht="38.25" x14ac:dyDescent="0.25">
      <c r="A112" s="148" t="s">
        <v>351</v>
      </c>
      <c r="B112" s="149" t="s">
        <v>352</v>
      </c>
      <c r="C112" s="149"/>
    </row>
    <row r="113" spans="1:3" x14ac:dyDescent="0.25">
      <c r="A113" s="150" t="s">
        <v>353</v>
      </c>
      <c r="B113" s="150" t="s">
        <v>354</v>
      </c>
      <c r="C113" s="150" t="s">
        <v>355</v>
      </c>
    </row>
    <row r="114" spans="1:3" x14ac:dyDescent="0.25">
      <c r="A114" s="151">
        <v>1</v>
      </c>
      <c r="B114" s="152" t="s">
        <v>219</v>
      </c>
      <c r="C114" s="153">
        <v>7474547.7999999989</v>
      </c>
    </row>
    <row r="115" spans="1:3" x14ac:dyDescent="0.25">
      <c r="A115" s="151">
        <v>2</v>
      </c>
      <c r="B115" s="152" t="s">
        <v>356</v>
      </c>
      <c r="C115" s="153">
        <v>604954.17000000004</v>
      </c>
    </row>
    <row r="116" spans="1:3" x14ac:dyDescent="0.25">
      <c r="A116" s="151">
        <v>3</v>
      </c>
      <c r="B116" s="154" t="s">
        <v>357</v>
      </c>
      <c r="C116" s="153">
        <v>120929.4</v>
      </c>
    </row>
    <row r="117" spans="1:3" x14ac:dyDescent="0.25">
      <c r="A117" s="151">
        <v>4</v>
      </c>
      <c r="B117" s="154" t="s">
        <v>358</v>
      </c>
      <c r="C117" s="153">
        <v>170956.44</v>
      </c>
    </row>
    <row r="118" spans="1:3" x14ac:dyDescent="0.25">
      <c r="A118" s="151">
        <v>5</v>
      </c>
      <c r="B118" s="154" t="s">
        <v>359</v>
      </c>
      <c r="C118" s="153">
        <v>10953.13</v>
      </c>
    </row>
    <row r="119" spans="1:3" x14ac:dyDescent="0.25">
      <c r="A119" s="151">
        <v>6</v>
      </c>
      <c r="B119" s="154" t="s">
        <v>360</v>
      </c>
      <c r="C119" s="153">
        <v>2123304.17</v>
      </c>
    </row>
    <row r="120" spans="1:3" x14ac:dyDescent="0.25">
      <c r="A120" s="155" t="s">
        <v>361</v>
      </c>
      <c r="B120" s="155"/>
      <c r="C120" s="156">
        <f>SUM(C114:C119)</f>
        <v>10505645.109999999</v>
      </c>
    </row>
  </sheetData>
  <mergeCells count="12">
    <mergeCell ref="G99:G100"/>
    <mergeCell ref="A109:B109"/>
    <mergeCell ref="B112:C112"/>
    <mergeCell ref="A120:B120"/>
    <mergeCell ref="A2:B2"/>
    <mergeCell ref="A24:A25"/>
    <mergeCell ref="B86:F86"/>
    <mergeCell ref="B98:G98"/>
    <mergeCell ref="A99:A100"/>
    <mergeCell ref="B99:B100"/>
    <mergeCell ref="C99:C100"/>
    <mergeCell ref="D99:F9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zsg</vt:lpstr>
      <vt:lpstr>Rachunek zysków i strat</vt:lpstr>
      <vt:lpstr>Zestawienie zmian w funduszu</vt:lpstr>
      <vt:lpstr>Zestawienie sald</vt:lpstr>
      <vt:lpstr>Informacja dodatkowa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Bilans</dc:title>
  <dc:subject/>
  <dc:creator>Finanse VULCAN wersja 23.07.0010.37354</dc:creator>
  <cp:keywords/>
  <dc:description/>
  <cp:lastModifiedBy>Magda</cp:lastModifiedBy>
  <dcterms:created xsi:type="dcterms:W3CDTF">2017-03-27T06:22:35Z</dcterms:created>
  <dcterms:modified xsi:type="dcterms:W3CDTF">2024-05-13T10:26:33Z</dcterms:modified>
  <cp:category/>
</cp:coreProperties>
</file>